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4348" windowHeight="13392"/>
  </bookViews>
  <sheets>
    <sheet name="Rekapitulace stavby" sheetId="1" r:id="rId1"/>
    <sheet name="1. - SO 01 Protikorozní o..." sheetId="2" r:id="rId2"/>
    <sheet name="2. - SO 02 Protikorozní o..." sheetId="3" r:id="rId3"/>
    <sheet name="VON - Vedlejší a ostatní ..." sheetId="4" r:id="rId4"/>
  </sheets>
  <definedNames>
    <definedName name="_xlnm._FilterDatabase" localSheetId="1" hidden="1">'1. - SO 01 Protikorozní o...'!$C$86:$K$303</definedName>
    <definedName name="_xlnm._FilterDatabase" localSheetId="2" hidden="1">'2. - SO 02 Protikorozní o...'!$C$86:$K$298</definedName>
    <definedName name="_xlnm._FilterDatabase" localSheetId="3" hidden="1">'VON - Vedlejší a ostatní ...'!$C$84:$K$219</definedName>
    <definedName name="_xlnm.Print_Titles" localSheetId="1">'1. - SO 01 Protikorozní o...'!$86:$86</definedName>
    <definedName name="_xlnm.Print_Titles" localSheetId="2">'2. - SO 02 Protikorozní o...'!$86:$86</definedName>
    <definedName name="_xlnm.Print_Titles" localSheetId="0">'Rekapitulace stavby'!$52:$52</definedName>
    <definedName name="_xlnm.Print_Titles" localSheetId="3">'VON - Vedlejší a ostatní ...'!$84:$84</definedName>
    <definedName name="_xlnm.Print_Area" localSheetId="1">'1. - SO 01 Protikorozní o...'!$C$4:$J$39,'1. - SO 01 Protikorozní o...'!$C$45:$J$68,'1. - SO 01 Protikorozní o...'!$C$74:$K$303</definedName>
    <definedName name="_xlnm.Print_Area" localSheetId="2">'2. - SO 02 Protikorozní o...'!$C$4:$J$39,'2. - SO 02 Protikorozní o...'!$C$45:$J$68,'2. - SO 02 Protikorozní o...'!$C$74:$K$298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...'!$C$45:$J$66,'VON - Vedlejší a ostatní ...'!$C$72:$K$219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218" i="4"/>
  <c r="BH218" i="4"/>
  <c r="BF218" i="4"/>
  <c r="BE218" i="4"/>
  <c r="T218" i="4"/>
  <c r="R218" i="4"/>
  <c r="P218" i="4"/>
  <c r="BI214" i="4"/>
  <c r="BH214" i="4"/>
  <c r="BF214" i="4"/>
  <c r="BE214" i="4"/>
  <c r="T214" i="4"/>
  <c r="R214" i="4"/>
  <c r="P214" i="4"/>
  <c r="BI210" i="4"/>
  <c r="BH210" i="4"/>
  <c r="BF210" i="4"/>
  <c r="BE210" i="4"/>
  <c r="T210" i="4"/>
  <c r="R210" i="4"/>
  <c r="P210" i="4"/>
  <c r="BI208" i="4"/>
  <c r="BH208" i="4"/>
  <c r="BF208" i="4"/>
  <c r="BE208" i="4"/>
  <c r="T208" i="4"/>
  <c r="R208" i="4"/>
  <c r="P208" i="4"/>
  <c r="BI204" i="4"/>
  <c r="BH204" i="4"/>
  <c r="BF204" i="4"/>
  <c r="BE204" i="4"/>
  <c r="T204" i="4"/>
  <c r="R204" i="4"/>
  <c r="P204" i="4"/>
  <c r="BI191" i="4"/>
  <c r="BH191" i="4"/>
  <c r="BF191" i="4"/>
  <c r="BE191" i="4"/>
  <c r="T191" i="4"/>
  <c r="R191" i="4"/>
  <c r="P191" i="4"/>
  <c r="BI183" i="4"/>
  <c r="BH183" i="4"/>
  <c r="BF183" i="4"/>
  <c r="BE183" i="4"/>
  <c r="T183" i="4"/>
  <c r="R183" i="4"/>
  <c r="P183" i="4"/>
  <c r="BI179" i="4"/>
  <c r="BH179" i="4"/>
  <c r="BF179" i="4"/>
  <c r="BE179" i="4"/>
  <c r="T179" i="4"/>
  <c r="R179" i="4"/>
  <c r="P179" i="4"/>
  <c r="BI175" i="4"/>
  <c r="BH175" i="4"/>
  <c r="BF175" i="4"/>
  <c r="BE175" i="4"/>
  <c r="T175" i="4"/>
  <c r="R175" i="4"/>
  <c r="P175" i="4"/>
  <c r="BI170" i="4"/>
  <c r="BH170" i="4"/>
  <c r="BF170" i="4"/>
  <c r="BE170" i="4"/>
  <c r="T170" i="4"/>
  <c r="R170" i="4"/>
  <c r="P170" i="4"/>
  <c r="BI166" i="4"/>
  <c r="BH166" i="4"/>
  <c r="BF166" i="4"/>
  <c r="BE166" i="4"/>
  <c r="T166" i="4"/>
  <c r="R166" i="4"/>
  <c r="P166" i="4"/>
  <c r="BI162" i="4"/>
  <c r="BH162" i="4"/>
  <c r="BF162" i="4"/>
  <c r="BE162" i="4"/>
  <c r="T162" i="4"/>
  <c r="R162" i="4"/>
  <c r="P162" i="4"/>
  <c r="BI158" i="4"/>
  <c r="BH158" i="4"/>
  <c r="BF158" i="4"/>
  <c r="BE158" i="4"/>
  <c r="T158" i="4"/>
  <c r="R158" i="4"/>
  <c r="P158" i="4"/>
  <c r="BI156" i="4"/>
  <c r="BH156" i="4"/>
  <c r="BF156" i="4"/>
  <c r="BE156" i="4"/>
  <c r="T156" i="4"/>
  <c r="R156" i="4"/>
  <c r="P156" i="4"/>
  <c r="BI149" i="4"/>
  <c r="BH149" i="4"/>
  <c r="BF149" i="4"/>
  <c r="BE149" i="4"/>
  <c r="T149" i="4"/>
  <c r="R149" i="4"/>
  <c r="P149" i="4"/>
  <c r="BI144" i="4"/>
  <c r="BH144" i="4"/>
  <c r="BF144" i="4"/>
  <c r="BE144" i="4"/>
  <c r="T144" i="4"/>
  <c r="R144" i="4"/>
  <c r="P144" i="4"/>
  <c r="BI136" i="4"/>
  <c r="BH136" i="4"/>
  <c r="BF136" i="4"/>
  <c r="BE136" i="4"/>
  <c r="T136" i="4"/>
  <c r="R136" i="4"/>
  <c r="P136" i="4"/>
  <c r="BI134" i="4"/>
  <c r="BH134" i="4"/>
  <c r="BF134" i="4"/>
  <c r="BE134" i="4"/>
  <c r="T134" i="4"/>
  <c r="R134" i="4"/>
  <c r="P134" i="4"/>
  <c r="BI132" i="4"/>
  <c r="BH132" i="4"/>
  <c r="BF132" i="4"/>
  <c r="BE132" i="4"/>
  <c r="T132" i="4"/>
  <c r="R132" i="4"/>
  <c r="P132" i="4"/>
  <c r="BI130" i="4"/>
  <c r="BH130" i="4"/>
  <c r="BF130" i="4"/>
  <c r="BE130" i="4"/>
  <c r="T130" i="4"/>
  <c r="R130" i="4"/>
  <c r="P130" i="4"/>
  <c r="BI125" i="4"/>
  <c r="BH125" i="4"/>
  <c r="BF125" i="4"/>
  <c r="BE125" i="4"/>
  <c r="T125" i="4"/>
  <c r="R125" i="4"/>
  <c r="P125" i="4"/>
  <c r="BI121" i="4"/>
  <c r="BH121" i="4"/>
  <c r="BF121" i="4"/>
  <c r="BE121" i="4"/>
  <c r="T121" i="4"/>
  <c r="R121" i="4"/>
  <c r="P121" i="4"/>
  <c r="BI117" i="4"/>
  <c r="BH117" i="4"/>
  <c r="BF117" i="4"/>
  <c r="BE117" i="4"/>
  <c r="T117" i="4"/>
  <c r="R117" i="4"/>
  <c r="P117" i="4"/>
  <c r="BI98" i="4"/>
  <c r="BH98" i="4"/>
  <c r="BF98" i="4"/>
  <c r="BE98" i="4"/>
  <c r="T98" i="4"/>
  <c r="R98" i="4"/>
  <c r="P98" i="4"/>
  <c r="BI92" i="4"/>
  <c r="BH92" i="4"/>
  <c r="BF92" i="4"/>
  <c r="BE92" i="4"/>
  <c r="T92" i="4"/>
  <c r="R92" i="4"/>
  <c r="P92" i="4"/>
  <c r="BI88" i="4"/>
  <c r="BH88" i="4"/>
  <c r="BF88" i="4"/>
  <c r="BE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J17" i="4"/>
  <c r="J12" i="4"/>
  <c r="J79" i="4"/>
  <c r="E7" i="4"/>
  <c r="E75" i="4"/>
  <c r="J37" i="3"/>
  <c r="J36" i="3"/>
  <c r="AY56" i="1" s="1"/>
  <c r="J35" i="3"/>
  <c r="AX56" i="1" s="1"/>
  <c r="BI294" i="3"/>
  <c r="BH294" i="3"/>
  <c r="BF294" i="3"/>
  <c r="BE294" i="3"/>
  <c r="T294" i="3"/>
  <c r="R294" i="3"/>
  <c r="P294" i="3"/>
  <c r="BI289" i="3"/>
  <c r="BH289" i="3"/>
  <c r="BF289" i="3"/>
  <c r="BE289" i="3"/>
  <c r="T289" i="3"/>
  <c r="R289" i="3"/>
  <c r="P289" i="3"/>
  <c r="BI284" i="3"/>
  <c r="BH284" i="3"/>
  <c r="BF284" i="3"/>
  <c r="BE284" i="3"/>
  <c r="T284" i="3"/>
  <c r="R284" i="3"/>
  <c r="P284" i="3"/>
  <c r="BI279" i="3"/>
  <c r="BH279" i="3"/>
  <c r="BF279" i="3"/>
  <c r="BE279" i="3"/>
  <c r="T279" i="3"/>
  <c r="R279" i="3"/>
  <c r="P279" i="3"/>
  <c r="BI275" i="3"/>
  <c r="BH275" i="3"/>
  <c r="BF275" i="3"/>
  <c r="BE275" i="3"/>
  <c r="T275" i="3"/>
  <c r="R275" i="3"/>
  <c r="P275" i="3"/>
  <c r="BI271" i="3"/>
  <c r="BH271" i="3"/>
  <c r="BF271" i="3"/>
  <c r="BE271" i="3"/>
  <c r="T271" i="3"/>
  <c r="R271" i="3"/>
  <c r="P271" i="3"/>
  <c r="BI267" i="3"/>
  <c r="BH267" i="3"/>
  <c r="BF267" i="3"/>
  <c r="BE267" i="3"/>
  <c r="T267" i="3"/>
  <c r="R267" i="3"/>
  <c r="P267" i="3"/>
  <c r="BI262" i="3"/>
  <c r="BH262" i="3"/>
  <c r="BF262" i="3"/>
  <c r="BE262" i="3"/>
  <c r="T262" i="3"/>
  <c r="R262" i="3"/>
  <c r="P262" i="3"/>
  <c r="BI257" i="3"/>
  <c r="BH257" i="3"/>
  <c r="BF257" i="3"/>
  <c r="BE257" i="3"/>
  <c r="T257" i="3"/>
  <c r="R257" i="3"/>
  <c r="P257" i="3"/>
  <c r="BI251" i="3"/>
  <c r="BH251" i="3"/>
  <c r="BF251" i="3"/>
  <c r="BE251" i="3"/>
  <c r="T251" i="3"/>
  <c r="R251" i="3"/>
  <c r="P251" i="3"/>
  <c r="BI248" i="3"/>
  <c r="BH248" i="3"/>
  <c r="BF248" i="3"/>
  <c r="BE248" i="3"/>
  <c r="T248" i="3"/>
  <c r="R248" i="3"/>
  <c r="P248" i="3"/>
  <c r="BI239" i="3"/>
  <c r="BH239" i="3"/>
  <c r="BF239" i="3"/>
  <c r="BE239" i="3"/>
  <c r="T239" i="3"/>
  <c r="R239" i="3"/>
  <c r="P239" i="3"/>
  <c r="BI235" i="3"/>
  <c r="BH235" i="3"/>
  <c r="BF235" i="3"/>
  <c r="BE235" i="3"/>
  <c r="T235" i="3"/>
  <c r="R235" i="3"/>
  <c r="P235" i="3"/>
  <c r="BI221" i="3"/>
  <c r="BH221" i="3"/>
  <c r="BF221" i="3"/>
  <c r="BE221" i="3"/>
  <c r="T221" i="3"/>
  <c r="R221" i="3"/>
  <c r="P221" i="3"/>
  <c r="BI206" i="3"/>
  <c r="BH206" i="3"/>
  <c r="BF206" i="3"/>
  <c r="BE206" i="3"/>
  <c r="T206" i="3"/>
  <c r="R206" i="3"/>
  <c r="P206" i="3"/>
  <c r="BI202" i="3"/>
  <c r="BH202" i="3"/>
  <c r="BF202" i="3"/>
  <c r="BE202" i="3"/>
  <c r="T202" i="3"/>
  <c r="R202" i="3"/>
  <c r="P202" i="3"/>
  <c r="BI198" i="3"/>
  <c r="BH198" i="3"/>
  <c r="BF198" i="3"/>
  <c r="BE198" i="3"/>
  <c r="T198" i="3"/>
  <c r="R198" i="3"/>
  <c r="P198" i="3"/>
  <c r="BI190" i="3"/>
  <c r="BH190" i="3"/>
  <c r="BF190" i="3"/>
  <c r="BE190" i="3"/>
  <c r="T190" i="3"/>
  <c r="R190" i="3"/>
  <c r="P190" i="3"/>
  <c r="BI186" i="3"/>
  <c r="BH186" i="3"/>
  <c r="BF186" i="3"/>
  <c r="BE186" i="3"/>
  <c r="T186" i="3"/>
  <c r="R186" i="3"/>
  <c r="P186" i="3"/>
  <c r="BI182" i="3"/>
  <c r="BH182" i="3"/>
  <c r="BF182" i="3"/>
  <c r="BE182" i="3"/>
  <c r="T182" i="3"/>
  <c r="R182" i="3"/>
  <c r="P182" i="3"/>
  <c r="BI173" i="3"/>
  <c r="BH173" i="3"/>
  <c r="BF173" i="3"/>
  <c r="BE173" i="3"/>
  <c r="T173" i="3"/>
  <c r="R173" i="3"/>
  <c r="P173" i="3"/>
  <c r="BI169" i="3"/>
  <c r="BH169" i="3"/>
  <c r="BF169" i="3"/>
  <c r="BE169" i="3"/>
  <c r="T169" i="3"/>
  <c r="R169" i="3"/>
  <c r="P169" i="3"/>
  <c r="BI164" i="3"/>
  <c r="BH164" i="3"/>
  <c r="BF164" i="3"/>
  <c r="BE164" i="3"/>
  <c r="T164" i="3"/>
  <c r="R164" i="3"/>
  <c r="P164" i="3"/>
  <c r="BI160" i="3"/>
  <c r="BH160" i="3"/>
  <c r="BF160" i="3"/>
  <c r="BE160" i="3"/>
  <c r="T160" i="3"/>
  <c r="R160" i="3"/>
  <c r="P160" i="3"/>
  <c r="BI155" i="3"/>
  <c r="BH155" i="3"/>
  <c r="BF155" i="3"/>
  <c r="BE155" i="3"/>
  <c r="T155" i="3"/>
  <c r="R155" i="3"/>
  <c r="P155" i="3"/>
  <c r="BI149" i="3"/>
  <c r="BH149" i="3"/>
  <c r="BF149" i="3"/>
  <c r="BE149" i="3"/>
  <c r="T149" i="3"/>
  <c r="R149" i="3"/>
  <c r="P149" i="3"/>
  <c r="BI144" i="3"/>
  <c r="BH144" i="3"/>
  <c r="BF144" i="3"/>
  <c r="BE144" i="3"/>
  <c r="T144" i="3"/>
  <c r="R144" i="3"/>
  <c r="P144" i="3"/>
  <c r="BI139" i="3"/>
  <c r="BH139" i="3"/>
  <c r="BF139" i="3"/>
  <c r="BE139" i="3"/>
  <c r="T139" i="3"/>
  <c r="R139" i="3"/>
  <c r="P139" i="3"/>
  <c r="BI132" i="3"/>
  <c r="BH132" i="3"/>
  <c r="BF132" i="3"/>
  <c r="BE132" i="3"/>
  <c r="T132" i="3"/>
  <c r="R132" i="3"/>
  <c r="P132" i="3"/>
  <c r="BI126" i="3"/>
  <c r="BH126" i="3"/>
  <c r="BF126" i="3"/>
  <c r="BE126" i="3"/>
  <c r="T126" i="3"/>
  <c r="T125" i="3"/>
  <c r="R126" i="3"/>
  <c r="R125" i="3"/>
  <c r="P126" i="3"/>
  <c r="P125" i="3"/>
  <c r="BI120" i="3"/>
  <c r="BH120" i="3"/>
  <c r="BF120" i="3"/>
  <c r="BE120" i="3"/>
  <c r="T120" i="3"/>
  <c r="R120" i="3"/>
  <c r="P120" i="3"/>
  <c r="BI114" i="3"/>
  <c r="BH114" i="3"/>
  <c r="BF114" i="3"/>
  <c r="BE114" i="3"/>
  <c r="T114" i="3"/>
  <c r="R114" i="3"/>
  <c r="P114" i="3"/>
  <c r="BI108" i="3"/>
  <c r="BH108" i="3"/>
  <c r="BF108" i="3"/>
  <c r="BE108" i="3"/>
  <c r="T108" i="3"/>
  <c r="R108" i="3"/>
  <c r="P108" i="3"/>
  <c r="BI103" i="3"/>
  <c r="BH103" i="3"/>
  <c r="BF103" i="3"/>
  <c r="BE103" i="3"/>
  <c r="T103" i="3"/>
  <c r="R103" i="3"/>
  <c r="P103" i="3"/>
  <c r="BI98" i="3"/>
  <c r="BH98" i="3"/>
  <c r="BF98" i="3"/>
  <c r="BE98" i="3"/>
  <c r="T98" i="3"/>
  <c r="R98" i="3"/>
  <c r="P98" i="3"/>
  <c r="BI94" i="3"/>
  <c r="BH94" i="3"/>
  <c r="BF94" i="3"/>
  <c r="BE94" i="3"/>
  <c r="T94" i="3"/>
  <c r="R94" i="3"/>
  <c r="P94" i="3"/>
  <c r="BI90" i="3"/>
  <c r="BH90" i="3"/>
  <c r="BF90" i="3"/>
  <c r="BE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77" i="3"/>
  <c r="J37" i="2"/>
  <c r="J36" i="2"/>
  <c r="AY55" i="1"/>
  <c r="J35" i="2"/>
  <c r="AX55" i="1"/>
  <c r="BI299" i="2"/>
  <c r="BH299" i="2"/>
  <c r="BF299" i="2"/>
  <c r="BE299" i="2"/>
  <c r="T299" i="2"/>
  <c r="R299" i="2"/>
  <c r="P299" i="2"/>
  <c r="BI294" i="2"/>
  <c r="BH294" i="2"/>
  <c r="BF294" i="2"/>
  <c r="BE294" i="2"/>
  <c r="T294" i="2"/>
  <c r="R294" i="2"/>
  <c r="P294" i="2"/>
  <c r="BI289" i="2"/>
  <c r="BH289" i="2"/>
  <c r="BF289" i="2"/>
  <c r="BE289" i="2"/>
  <c r="T289" i="2"/>
  <c r="R289" i="2"/>
  <c r="P289" i="2"/>
  <c r="BI284" i="2"/>
  <c r="BH284" i="2"/>
  <c r="BF284" i="2"/>
  <c r="BE284" i="2"/>
  <c r="T284" i="2"/>
  <c r="R284" i="2"/>
  <c r="P284" i="2"/>
  <c r="BI280" i="2"/>
  <c r="BH280" i="2"/>
  <c r="BF280" i="2"/>
  <c r="BE280" i="2"/>
  <c r="T280" i="2"/>
  <c r="R280" i="2"/>
  <c r="P280" i="2"/>
  <c r="BI276" i="2"/>
  <c r="BH276" i="2"/>
  <c r="BF276" i="2"/>
  <c r="BE276" i="2"/>
  <c r="T276" i="2"/>
  <c r="R276" i="2"/>
  <c r="P276" i="2"/>
  <c r="BI272" i="2"/>
  <c r="BH272" i="2"/>
  <c r="BF272" i="2"/>
  <c r="BE272" i="2"/>
  <c r="T272" i="2"/>
  <c r="R272" i="2"/>
  <c r="P272" i="2"/>
  <c r="BI267" i="2"/>
  <c r="BH267" i="2"/>
  <c r="BF267" i="2"/>
  <c r="BE267" i="2"/>
  <c r="T267" i="2"/>
  <c r="R267" i="2"/>
  <c r="P267" i="2"/>
  <c r="BI262" i="2"/>
  <c r="BH262" i="2"/>
  <c r="BF262" i="2"/>
  <c r="BE262" i="2"/>
  <c r="T262" i="2"/>
  <c r="R262" i="2"/>
  <c r="P262" i="2"/>
  <c r="BI256" i="2"/>
  <c r="BH256" i="2"/>
  <c r="BF256" i="2"/>
  <c r="BE256" i="2"/>
  <c r="T256" i="2"/>
  <c r="R256" i="2"/>
  <c r="P256" i="2"/>
  <c r="BI253" i="2"/>
  <c r="BH253" i="2"/>
  <c r="BF253" i="2"/>
  <c r="BE253" i="2"/>
  <c r="T253" i="2"/>
  <c r="R253" i="2"/>
  <c r="P253" i="2"/>
  <c r="BI244" i="2"/>
  <c r="BH244" i="2"/>
  <c r="BF244" i="2"/>
  <c r="BE244" i="2"/>
  <c r="T244" i="2"/>
  <c r="R244" i="2"/>
  <c r="P244" i="2"/>
  <c r="BI240" i="2"/>
  <c r="BH240" i="2"/>
  <c r="BF240" i="2"/>
  <c r="BE240" i="2"/>
  <c r="T240" i="2"/>
  <c r="R240" i="2"/>
  <c r="P240" i="2"/>
  <c r="BI226" i="2"/>
  <c r="BH226" i="2"/>
  <c r="BF226" i="2"/>
  <c r="BE226" i="2"/>
  <c r="T226" i="2"/>
  <c r="R226" i="2"/>
  <c r="P226" i="2"/>
  <c r="BI215" i="2"/>
  <c r="BH215" i="2"/>
  <c r="BF215" i="2"/>
  <c r="BE215" i="2"/>
  <c r="T215" i="2"/>
  <c r="R215" i="2"/>
  <c r="P215" i="2"/>
  <c r="BI206" i="2"/>
  <c r="BH206" i="2"/>
  <c r="BF206" i="2"/>
  <c r="BE206" i="2"/>
  <c r="T206" i="2"/>
  <c r="R206" i="2"/>
  <c r="P206" i="2"/>
  <c r="BI202" i="2"/>
  <c r="BH202" i="2"/>
  <c r="BF202" i="2"/>
  <c r="BE202" i="2"/>
  <c r="T202" i="2"/>
  <c r="R202" i="2"/>
  <c r="P202" i="2"/>
  <c r="BI198" i="2"/>
  <c r="BH198" i="2"/>
  <c r="BF198" i="2"/>
  <c r="BE198" i="2"/>
  <c r="T198" i="2"/>
  <c r="R198" i="2"/>
  <c r="P198" i="2"/>
  <c r="BI190" i="2"/>
  <c r="BH190" i="2"/>
  <c r="BF190" i="2"/>
  <c r="BE190" i="2"/>
  <c r="T190" i="2"/>
  <c r="R190" i="2"/>
  <c r="P190" i="2"/>
  <c r="BI186" i="2"/>
  <c r="BH186" i="2"/>
  <c r="BF186" i="2"/>
  <c r="BE186" i="2"/>
  <c r="T186" i="2"/>
  <c r="R186" i="2"/>
  <c r="P186" i="2"/>
  <c r="BI182" i="2"/>
  <c r="BH182" i="2"/>
  <c r="BF182" i="2"/>
  <c r="BE182" i="2"/>
  <c r="T182" i="2"/>
  <c r="R182" i="2"/>
  <c r="P182" i="2"/>
  <c r="BI173" i="2"/>
  <c r="BH173" i="2"/>
  <c r="BF173" i="2"/>
  <c r="BE173" i="2"/>
  <c r="T173" i="2"/>
  <c r="R173" i="2"/>
  <c r="P173" i="2"/>
  <c r="BI169" i="2"/>
  <c r="BH169" i="2"/>
  <c r="BF169" i="2"/>
  <c r="BE169" i="2"/>
  <c r="T169" i="2"/>
  <c r="R169" i="2"/>
  <c r="P169" i="2"/>
  <c r="BI164" i="2"/>
  <c r="BH164" i="2"/>
  <c r="BF164" i="2"/>
  <c r="BE164" i="2"/>
  <c r="T164" i="2"/>
  <c r="R164" i="2"/>
  <c r="P164" i="2"/>
  <c r="BI160" i="2"/>
  <c r="BH160" i="2"/>
  <c r="BF160" i="2"/>
  <c r="BE160" i="2"/>
  <c r="T160" i="2"/>
  <c r="R160" i="2"/>
  <c r="P160" i="2"/>
  <c r="BI155" i="2"/>
  <c r="BH155" i="2"/>
  <c r="BF155" i="2"/>
  <c r="BE155" i="2"/>
  <c r="T155" i="2"/>
  <c r="R155" i="2"/>
  <c r="P155" i="2"/>
  <c r="BI148" i="2"/>
  <c r="BH148" i="2"/>
  <c r="BF148" i="2"/>
  <c r="BE148" i="2"/>
  <c r="T148" i="2"/>
  <c r="R148" i="2"/>
  <c r="P148" i="2"/>
  <c r="BI143" i="2"/>
  <c r="BH143" i="2"/>
  <c r="BF143" i="2"/>
  <c r="BE143" i="2"/>
  <c r="T143" i="2"/>
  <c r="R143" i="2"/>
  <c r="P143" i="2"/>
  <c r="BI139" i="2"/>
  <c r="BH139" i="2"/>
  <c r="BF139" i="2"/>
  <c r="BE139" i="2"/>
  <c r="T139" i="2"/>
  <c r="R139" i="2"/>
  <c r="P139" i="2"/>
  <c r="BI132" i="2"/>
  <c r="BH132" i="2"/>
  <c r="BF132" i="2"/>
  <c r="BE132" i="2"/>
  <c r="T132" i="2"/>
  <c r="R132" i="2"/>
  <c r="P132" i="2"/>
  <c r="BI126" i="2"/>
  <c r="BH126" i="2"/>
  <c r="BF126" i="2"/>
  <c r="BE126" i="2"/>
  <c r="T126" i="2"/>
  <c r="T125" i="2"/>
  <c r="R126" i="2"/>
  <c r="R125" i="2"/>
  <c r="P126" i="2"/>
  <c r="P125" i="2"/>
  <c r="BI120" i="2"/>
  <c r="BH120" i="2"/>
  <c r="BF120" i="2"/>
  <c r="BE120" i="2"/>
  <c r="T120" i="2"/>
  <c r="R120" i="2"/>
  <c r="P120" i="2"/>
  <c r="BI114" i="2"/>
  <c r="BH114" i="2"/>
  <c r="BF114" i="2"/>
  <c r="BE114" i="2"/>
  <c r="T114" i="2"/>
  <c r="R114" i="2"/>
  <c r="P114" i="2"/>
  <c r="BI108" i="2"/>
  <c r="BH108" i="2"/>
  <c r="BF108" i="2"/>
  <c r="BE108" i="2"/>
  <c r="T108" i="2"/>
  <c r="R108" i="2"/>
  <c r="P108" i="2"/>
  <c r="BI103" i="2"/>
  <c r="BH103" i="2"/>
  <c r="BF103" i="2"/>
  <c r="BE103" i="2"/>
  <c r="T103" i="2"/>
  <c r="R103" i="2"/>
  <c r="P103" i="2"/>
  <c r="BI98" i="2"/>
  <c r="BH98" i="2"/>
  <c r="BF98" i="2"/>
  <c r="BE98" i="2"/>
  <c r="T98" i="2"/>
  <c r="R98" i="2"/>
  <c r="P98" i="2"/>
  <c r="BI94" i="2"/>
  <c r="BH94" i="2"/>
  <c r="BF94" i="2"/>
  <c r="BE94" i="2"/>
  <c r="T94" i="2"/>
  <c r="R94" i="2"/>
  <c r="P94" i="2"/>
  <c r="BI90" i="2"/>
  <c r="BH90" i="2"/>
  <c r="BF90" i="2"/>
  <c r="BE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52" i="2" s="1"/>
  <c r="E7" i="2"/>
  <c r="E77" i="2" s="1"/>
  <c r="L50" i="1"/>
  <c r="AM50" i="1"/>
  <c r="AM49" i="1"/>
  <c r="L49" i="1"/>
  <c r="AM47" i="1"/>
  <c r="L47" i="1"/>
  <c r="L45" i="1"/>
  <c r="L44" i="1"/>
  <c r="J208" i="4"/>
  <c r="J166" i="4"/>
  <c r="J158" i="4"/>
  <c r="J136" i="4"/>
  <c r="BK117" i="4"/>
  <c r="J92" i="4"/>
  <c r="J284" i="3"/>
  <c r="J248" i="3"/>
  <c r="J164" i="3"/>
  <c r="BK139" i="3"/>
  <c r="J94" i="3"/>
  <c r="BK190" i="2"/>
  <c r="J143" i="2"/>
  <c r="J103" i="2"/>
  <c r="J214" i="4"/>
  <c r="J191" i="4"/>
  <c r="BK175" i="4"/>
  <c r="BK158" i="4"/>
  <c r="BK132" i="4"/>
  <c r="J121" i="4"/>
  <c r="J88" i="4"/>
  <c r="BK257" i="3"/>
  <c r="BK248" i="3"/>
  <c r="J202" i="3"/>
  <c r="BK160" i="3"/>
  <c r="BK94" i="3"/>
  <c r="J276" i="2"/>
  <c r="J253" i="2"/>
  <c r="BK186" i="2"/>
  <c r="BK164" i="2"/>
  <c r="BK126" i="2"/>
  <c r="BK214" i="4"/>
  <c r="J183" i="4"/>
  <c r="J156" i="4"/>
  <c r="J134" i="4"/>
  <c r="BK284" i="3"/>
  <c r="J257" i="3"/>
  <c r="J190" i="3"/>
  <c r="J144" i="3"/>
  <c r="BK108" i="3"/>
  <c r="J299" i="2"/>
  <c r="BK280" i="2"/>
  <c r="BK253" i="2"/>
  <c r="BK215" i="2"/>
  <c r="J182" i="2"/>
  <c r="BK94" i="2"/>
  <c r="BK279" i="3"/>
  <c r="J235" i="3"/>
  <c r="BK173" i="3"/>
  <c r="J139" i="3"/>
  <c r="J114" i="3"/>
  <c r="BK272" i="2"/>
  <c r="J226" i="2"/>
  <c r="J202" i="2"/>
  <c r="BK155" i="2"/>
  <c r="J108" i="2"/>
  <c r="BK191" i="4"/>
  <c r="J175" i="4"/>
  <c r="BK156" i="4"/>
  <c r="BK130" i="4"/>
  <c r="BK121" i="4"/>
  <c r="BK294" i="3"/>
  <c r="J289" i="3"/>
  <c r="BK251" i="3"/>
  <c r="BK190" i="3"/>
  <c r="BK144" i="3"/>
  <c r="BK98" i="3"/>
  <c r="J198" i="2"/>
  <c r="J155" i="2"/>
  <c r="J126" i="2"/>
  <c r="BK108" i="2"/>
  <c r="BK218" i="4"/>
  <c r="BK208" i="4"/>
  <c r="J179" i="4"/>
  <c r="BK166" i="4"/>
  <c r="BK136" i="4"/>
  <c r="J130" i="4"/>
  <c r="J117" i="4"/>
  <c r="J275" i="3"/>
  <c r="J251" i="3"/>
  <c r="J206" i="3"/>
  <c r="J173" i="3"/>
  <c r="BK132" i="3"/>
  <c r="J294" i="2"/>
  <c r="BK267" i="2"/>
  <c r="BK244" i="2"/>
  <c r="J173" i="2"/>
  <c r="J139" i="2"/>
  <c r="AS54" i="1"/>
  <c r="BK149" i="4"/>
  <c r="BK92" i="4"/>
  <c r="BK275" i="3"/>
  <c r="BK235" i="3"/>
  <c r="J198" i="3"/>
  <c r="J160" i="3"/>
  <c r="BK120" i="3"/>
  <c r="J90" i="3"/>
  <c r="BK289" i="2"/>
  <c r="J272" i="2"/>
  <c r="BK240" i="2"/>
  <c r="J206" i="2"/>
  <c r="BK148" i="2"/>
  <c r="BK114" i="2"/>
  <c r="BK262" i="3"/>
  <c r="BK198" i="3"/>
  <c r="J155" i="3"/>
  <c r="J120" i="3"/>
  <c r="J103" i="3"/>
  <c r="BK262" i="2"/>
  <c r="BK202" i="2"/>
  <c r="BK169" i="2"/>
  <c r="BK139" i="2"/>
  <c r="BK90" i="2"/>
  <c r="BK204" i="4"/>
  <c r="J170" i="4"/>
  <c r="J162" i="4"/>
  <c r="J149" i="4"/>
  <c r="BK125" i="4"/>
  <c r="J98" i="4"/>
  <c r="J294" i="3"/>
  <c r="J262" i="3"/>
  <c r="BK202" i="3"/>
  <c r="BK155" i="3"/>
  <c r="BK126" i="3"/>
  <c r="BK90" i="3"/>
  <c r="J160" i="2"/>
  <c r="J120" i="2"/>
  <c r="J98" i="2"/>
  <c r="J210" i="4"/>
  <c r="BK183" i="4"/>
  <c r="BK170" i="4"/>
  <c r="J144" i="4"/>
  <c r="BK134" i="4"/>
  <c r="J125" i="4"/>
  <c r="BK98" i="4"/>
  <c r="J271" i="3"/>
  <c r="J239" i="3"/>
  <c r="J182" i="3"/>
  <c r="J169" i="3"/>
  <c r="BK103" i="3"/>
  <c r="BK284" i="2"/>
  <c r="J256" i="2"/>
  <c r="J240" i="2"/>
  <c r="J169" i="2"/>
  <c r="J114" i="2"/>
  <c r="J218" i="4"/>
  <c r="J204" i="4"/>
  <c r="BK162" i="4"/>
  <c r="J132" i="4"/>
  <c r="J279" i="3"/>
  <c r="J267" i="3"/>
  <c r="BK206" i="3"/>
  <c r="BK164" i="3"/>
  <c r="J126" i="3"/>
  <c r="J98" i="3"/>
  <c r="BK294" i="2"/>
  <c r="BK276" i="2"/>
  <c r="J244" i="2"/>
  <c r="J190" i="2"/>
  <c r="BK143" i="2"/>
  <c r="BK289" i="3"/>
  <c r="BK239" i="3"/>
  <c r="BK186" i="3"/>
  <c r="BK169" i="3"/>
  <c r="J132" i="3"/>
  <c r="J284" i="2"/>
  <c r="BK256" i="2"/>
  <c r="BK206" i="2"/>
  <c r="BK173" i="2"/>
  <c r="J164" i="2"/>
  <c r="BK132" i="2"/>
  <c r="J94" i="2"/>
  <c r="J280" i="2"/>
  <c r="BK182" i="2"/>
  <c r="BK160" i="2"/>
  <c r="BK103" i="2"/>
  <c r="BK210" i="4"/>
  <c r="BK179" i="4"/>
  <c r="BK144" i="4"/>
  <c r="BK88" i="4"/>
  <c r="BK271" i="3"/>
  <c r="J221" i="3"/>
  <c r="J186" i="3"/>
  <c r="J149" i="3"/>
  <c r="BK114" i="3"/>
  <c r="BK299" i="2"/>
  <c r="J289" i="2"/>
  <c r="J262" i="2"/>
  <c r="BK226" i="2"/>
  <c r="BK198" i="2"/>
  <c r="J132" i="2"/>
  <c r="J90" i="2"/>
  <c r="BK267" i="3"/>
  <c r="BK221" i="3"/>
  <c r="BK182" i="3"/>
  <c r="BK149" i="3"/>
  <c r="J108" i="3"/>
  <c r="J267" i="2"/>
  <c r="J215" i="2"/>
  <c r="J186" i="2"/>
  <c r="J148" i="2"/>
  <c r="BK120" i="2"/>
  <c r="BK98" i="2"/>
  <c r="P129" i="4" l="1"/>
  <c r="R129" i="4"/>
  <c r="T129" i="4"/>
  <c r="P89" i="2"/>
  <c r="R102" i="2"/>
  <c r="R113" i="2"/>
  <c r="BK131" i="2"/>
  <c r="J131" i="2"/>
  <c r="J66" i="2" s="1"/>
  <c r="BK255" i="2"/>
  <c r="J255" i="2"/>
  <c r="J67" i="2"/>
  <c r="P89" i="3"/>
  <c r="P102" i="3"/>
  <c r="BK131" i="3"/>
  <c r="J131" i="3"/>
  <c r="J66" i="3" s="1"/>
  <c r="BK250" i="3"/>
  <c r="J250" i="3"/>
  <c r="J67" i="3"/>
  <c r="R89" i="2"/>
  <c r="R88" i="2"/>
  <c r="P102" i="2"/>
  <c r="P113" i="2"/>
  <c r="R131" i="2"/>
  <c r="T255" i="2"/>
  <c r="BK89" i="3"/>
  <c r="BK102" i="3"/>
  <c r="J102" i="3" s="1"/>
  <c r="J62" i="3" s="1"/>
  <c r="BK113" i="3"/>
  <c r="R113" i="3"/>
  <c r="R131" i="3"/>
  <c r="R250" i="3"/>
  <c r="P87" i="4"/>
  <c r="P86" i="4"/>
  <c r="BK97" i="4"/>
  <c r="J97" i="4"/>
  <c r="J63" i="4" s="1"/>
  <c r="R97" i="4"/>
  <c r="R148" i="4"/>
  <c r="T89" i="2"/>
  <c r="T102" i="2"/>
  <c r="T113" i="2"/>
  <c r="T131" i="2"/>
  <c r="R255" i="2"/>
  <c r="T89" i="3"/>
  <c r="T102" i="3"/>
  <c r="T113" i="3"/>
  <c r="P131" i="3"/>
  <c r="T250" i="3"/>
  <c r="T87" i="4"/>
  <c r="T86" i="4" s="1"/>
  <c r="P97" i="4"/>
  <c r="BK148" i="4"/>
  <c r="J148" i="4"/>
  <c r="J65" i="4" s="1"/>
  <c r="T148" i="4"/>
  <c r="BK89" i="2"/>
  <c r="J89" i="2"/>
  <c r="J61" i="2" s="1"/>
  <c r="BK102" i="2"/>
  <c r="J102" i="2" s="1"/>
  <c r="J62" i="2" s="1"/>
  <c r="BK113" i="2"/>
  <c r="J113" i="2"/>
  <c r="J64" i="2" s="1"/>
  <c r="P131" i="2"/>
  <c r="P255" i="2"/>
  <c r="R89" i="3"/>
  <c r="R88" i="3" s="1"/>
  <c r="R102" i="3"/>
  <c r="P113" i="3"/>
  <c r="T131" i="3"/>
  <c r="P250" i="3"/>
  <c r="BK87" i="4"/>
  <c r="J87" i="4" s="1"/>
  <c r="J61" i="4" s="1"/>
  <c r="R87" i="4"/>
  <c r="R86" i="4"/>
  <c r="T97" i="4"/>
  <c r="T96" i="4"/>
  <c r="P148" i="4"/>
  <c r="F55" i="2"/>
  <c r="J81" i="2"/>
  <c r="BG90" i="2"/>
  <c r="BG94" i="2"/>
  <c r="BG114" i="2"/>
  <c r="BG126" i="2"/>
  <c r="BG132" i="2"/>
  <c r="BG148" i="2"/>
  <c r="BG164" i="2"/>
  <c r="BG169" i="2"/>
  <c r="BG182" i="2"/>
  <c r="BG206" i="2"/>
  <c r="BG215" i="2"/>
  <c r="BG256" i="2"/>
  <c r="BG262" i="2"/>
  <c r="BG272" i="2"/>
  <c r="F84" i="3"/>
  <c r="BG126" i="3"/>
  <c r="BG132" i="3"/>
  <c r="BG144" i="3"/>
  <c r="BG149" i="3"/>
  <c r="BG164" i="3"/>
  <c r="BG169" i="3"/>
  <c r="BG182" i="3"/>
  <c r="BG221" i="3"/>
  <c r="BG235" i="3"/>
  <c r="BG248" i="3"/>
  <c r="BG257" i="3"/>
  <c r="BG262" i="3"/>
  <c r="BK125" i="3"/>
  <c r="J125" i="3"/>
  <c r="J65" i="3" s="1"/>
  <c r="BG120" i="2"/>
  <c r="BG139" i="2"/>
  <c r="BG143" i="2"/>
  <c r="BG190" i="2"/>
  <c r="BG198" i="2"/>
  <c r="BG202" i="2"/>
  <c r="BG240" i="2"/>
  <c r="BG253" i="2"/>
  <c r="BG267" i="2"/>
  <c r="BG280" i="2"/>
  <c r="BG284" i="2"/>
  <c r="BG289" i="2"/>
  <c r="BG294" i="2"/>
  <c r="BG299" i="2"/>
  <c r="BG98" i="3"/>
  <c r="BG103" i="3"/>
  <c r="BG114" i="3"/>
  <c r="BG186" i="3"/>
  <c r="BG190" i="3"/>
  <c r="BG251" i="3"/>
  <c r="BG267" i="3"/>
  <c r="BG271" i="3"/>
  <c r="BG275" i="3"/>
  <c r="E48" i="4"/>
  <c r="J52" i="4"/>
  <c r="F55" i="4"/>
  <c r="BG88" i="4"/>
  <c r="BG130" i="4"/>
  <c r="BG132" i="4"/>
  <c r="BG170" i="4"/>
  <c r="BG179" i="4"/>
  <c r="BG191" i="4"/>
  <c r="BG218" i="4"/>
  <c r="BK129" i="4"/>
  <c r="J129" i="4"/>
  <c r="J64" i="4" s="1"/>
  <c r="E48" i="2"/>
  <c r="BG160" i="2"/>
  <c r="BG173" i="2"/>
  <c r="BG226" i="2"/>
  <c r="BG244" i="2"/>
  <c r="BG276" i="2"/>
  <c r="E48" i="3"/>
  <c r="J81" i="3"/>
  <c r="BG90" i="3"/>
  <c r="BG120" i="3"/>
  <c r="BG155" i="3"/>
  <c r="BG173" i="3"/>
  <c r="BG202" i="3"/>
  <c r="BG239" i="3"/>
  <c r="BG92" i="4"/>
  <c r="BG98" i="4"/>
  <c r="BG117" i="4"/>
  <c r="BG121" i="4"/>
  <c r="BG136" i="4"/>
  <c r="BG162" i="4"/>
  <c r="BG175" i="4"/>
  <c r="BG183" i="4"/>
  <c r="BG210" i="4"/>
  <c r="BG98" i="2"/>
  <c r="BG103" i="2"/>
  <c r="BG108" i="2"/>
  <c r="BG155" i="2"/>
  <c r="BG186" i="2"/>
  <c r="BK125" i="2"/>
  <c r="J125" i="2" s="1"/>
  <c r="J65" i="2" s="1"/>
  <c r="BG94" i="3"/>
  <c r="BG108" i="3"/>
  <c r="BG139" i="3"/>
  <c r="BG160" i="3"/>
  <c r="BG198" i="3"/>
  <c r="BG206" i="3"/>
  <c r="BG279" i="3"/>
  <c r="BG284" i="3"/>
  <c r="BG289" i="3"/>
  <c r="BG294" i="3"/>
  <c r="BG125" i="4"/>
  <c r="BG134" i="4"/>
  <c r="BG144" i="4"/>
  <c r="BG149" i="4"/>
  <c r="BG156" i="4"/>
  <c r="BG158" i="4"/>
  <c r="BG166" i="4"/>
  <c r="BG204" i="4"/>
  <c r="BG208" i="4"/>
  <c r="BG214" i="4"/>
  <c r="F36" i="3"/>
  <c r="BC56" i="1"/>
  <c r="J34" i="2"/>
  <c r="AW55" i="1" s="1"/>
  <c r="F33" i="3"/>
  <c r="AZ56" i="1"/>
  <c r="F37" i="4"/>
  <c r="BD57" i="1" s="1"/>
  <c r="J34" i="4"/>
  <c r="AW57" i="1"/>
  <c r="F36" i="4"/>
  <c r="BC57" i="1" s="1"/>
  <c r="F34" i="2"/>
  <c r="BA55" i="1"/>
  <c r="J33" i="3"/>
  <c r="AV56" i="1" s="1"/>
  <c r="F37" i="3"/>
  <c r="BD56" i="1"/>
  <c r="F33" i="2"/>
  <c r="AZ55" i="1" s="1"/>
  <c r="F37" i="2"/>
  <c r="BD55" i="1"/>
  <c r="J33" i="2"/>
  <c r="AV55" i="1" s="1"/>
  <c r="F34" i="3"/>
  <c r="BA56" i="1"/>
  <c r="F33" i="4"/>
  <c r="AZ57" i="1" s="1"/>
  <c r="F36" i="2"/>
  <c r="BC55" i="1"/>
  <c r="F34" i="4"/>
  <c r="BA57" i="1" s="1"/>
  <c r="J34" i="3"/>
  <c r="AW56" i="1"/>
  <c r="J33" i="4"/>
  <c r="AV57" i="1" s="1"/>
  <c r="T88" i="2" l="1"/>
  <c r="P112" i="3"/>
  <c r="P96" i="4"/>
  <c r="P85" i="4" s="1"/>
  <c r="AU57" i="1" s="1"/>
  <c r="T112" i="2"/>
  <c r="P112" i="2"/>
  <c r="R112" i="2"/>
  <c r="R87" i="2"/>
  <c r="P88" i="2"/>
  <c r="P87" i="2" s="1"/>
  <c r="AU55" i="1" s="1"/>
  <c r="T85" i="4"/>
  <c r="T112" i="3"/>
  <c r="T87" i="3" s="1"/>
  <c r="T88" i="3"/>
  <c r="BK112" i="3"/>
  <c r="J112" i="3"/>
  <c r="J63" i="3" s="1"/>
  <c r="BK88" i="3"/>
  <c r="BK87" i="3"/>
  <c r="J87" i="3"/>
  <c r="J30" i="3" s="1"/>
  <c r="AG56" i="1" s="1"/>
  <c r="AN56" i="1" s="1"/>
  <c r="P88" i="3"/>
  <c r="P87" i="3"/>
  <c r="AU56" i="1"/>
  <c r="R96" i="4"/>
  <c r="R85" i="4" s="1"/>
  <c r="R112" i="3"/>
  <c r="R87" i="3" s="1"/>
  <c r="J113" i="3"/>
  <c r="J64" i="3"/>
  <c r="BK112" i="2"/>
  <c r="J112" i="2" s="1"/>
  <c r="J63" i="2" s="1"/>
  <c r="J89" i="3"/>
  <c r="J61" i="3"/>
  <c r="BK88" i="2"/>
  <c r="J88" i="2"/>
  <c r="J60" i="2"/>
  <c r="BK86" i="4"/>
  <c r="BK96" i="4"/>
  <c r="J96" i="4"/>
  <c r="J62" i="4"/>
  <c r="F35" i="3"/>
  <c r="BB56" i="1" s="1"/>
  <c r="BD54" i="1"/>
  <c r="W33" i="1"/>
  <c r="BA54" i="1"/>
  <c r="AW54" i="1" s="1"/>
  <c r="AK30" i="1" s="1"/>
  <c r="F35" i="4"/>
  <c r="BB57" i="1"/>
  <c r="AT56" i="1"/>
  <c r="F35" i="2"/>
  <c r="BB55" i="1"/>
  <c r="AZ54" i="1"/>
  <c r="W29" i="1" s="1"/>
  <c r="AT57" i="1"/>
  <c r="BC54" i="1"/>
  <c r="AY54" i="1"/>
  <c r="AT55" i="1"/>
  <c r="BK85" i="4" l="1"/>
  <c r="J85" i="4"/>
  <c r="J59" i="4"/>
  <c r="T87" i="2"/>
  <c r="J59" i="3"/>
  <c r="J88" i="3"/>
  <c r="J60" i="3"/>
  <c r="BK87" i="2"/>
  <c r="J87" i="2" s="1"/>
  <c r="J59" i="2" s="1"/>
  <c r="J86" i="4"/>
  <c r="J60" i="4"/>
  <c r="J39" i="3"/>
  <c r="AU54" i="1"/>
  <c r="BB54" i="1"/>
  <c r="W31" i="1"/>
  <c r="AV54" i="1"/>
  <c r="AK29" i="1"/>
  <c r="W32" i="1"/>
  <c r="W30" i="1"/>
  <c r="AT54" i="1" l="1"/>
  <c r="J30" i="4"/>
  <c r="AG57" i="1"/>
  <c r="AN57" i="1"/>
  <c r="AX54" i="1"/>
  <c r="J30" i="2"/>
  <c r="AG55" i="1"/>
  <c r="AN55" i="1"/>
  <c r="J39" i="2" l="1"/>
  <c r="J39" i="4"/>
  <c r="AG54" i="1"/>
  <c r="AK26" i="1"/>
  <c r="AK35" i="1" s="1"/>
  <c r="AN54" i="1" l="1"/>
</calcChain>
</file>

<file path=xl/sharedStrings.xml><?xml version="1.0" encoding="utf-8"?>
<sst xmlns="http://schemas.openxmlformats.org/spreadsheetml/2006/main" count="5768" uniqueCount="636">
  <si>
    <t>Export Komplet</t>
  </si>
  <si>
    <t>VZ</t>
  </si>
  <si>
    <t>2.0</t>
  </si>
  <si>
    <t>ZAMOK</t>
  </si>
  <si>
    <t>False</t>
  </si>
  <si>
    <t>{889a6b26-d0a2-4c9b-b195-6b07f0f8e179}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</si>
  <si>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</si>
  <si>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</si>
  <si>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</si>
  <si>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</si>
  <si>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</si>
  <si>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</si>
  <si>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</si>
  <si>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</si>
  <si>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</si>
  <si>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</si>
  <si>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</si>
  <si>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Hradištko, protikorozní ochrana vrat HO a DO PK</t>
  </si>
  <si>
    <t>KSO:</t>
  </si>
  <si>
    <t>832 51</t>
  </si>
  <si>
    <t>CC-CZ:</t>
  </si>
  <si>
    <t>215</t>
  </si>
  <si>
    <t>Místo:</t>
  </si>
  <si>
    <t>Hradištko</t>
  </si>
  <si>
    <t>Datum:</t>
  </si>
  <si>
    <t>5. 1. 2021</t>
  </si>
  <si>
    <t>Zadavatel:</t>
  </si>
  <si>
    <t>IČ:</t>
  </si>
  <si>
    <t>70890005</t>
  </si>
  <si>
    <t>Povodí Labe, státní podnik, OIČ, Hradec Králové</t>
  </si>
  <si>
    <t>DIČ:</t>
  </si>
  <si>
    <t>CZ70890005</t>
  </si>
  <si>
    <t>Uchazeč:</t>
  </si>
  <si>
    <t>Vyplň údaj</t>
  </si>
  <si>
    <t>Projektant:</t>
  </si>
  <si>
    <t>44321571</t>
  </si>
  <si>
    <t>Ing. Ota Dubský, Nechvílova 1825, 148 00 Praha 4</t>
  </si>
  <si>
    <t>CZ500401160</t>
  </si>
  <si>
    <t>True</t>
  </si>
  <si>
    <t>Zpracovatel:</t>
  </si>
  <si>
    <t/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</si>
  <si>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</si>
  <si>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</si>
  <si>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Tato akce je rozpočtována v CÚ 2020/II.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</si>
  <si>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</si>
  <si>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</si>
  <si>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</si>
  <si>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</si>
  <si>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</si>
  <si>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</si>
  <si>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</si>
  <si>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</si>
  <si>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</si>
  <si>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</si>
  <si>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</si>
  <si>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</si>
  <si>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</si>
  <si>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</si>
  <si>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</si>
  <si>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</si>
  <si>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</si>
  <si>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</si>
  <si>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</si>
  <si>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</si>
  <si>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</si>
  <si>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</si>
  <si>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</si>
  <si>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</si>
  <si>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</si>
  <si>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</si>
  <si>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</si>
  <si>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</si>
  <si>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</si>
  <si>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</si>
  <si>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</si>
  <si>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</si>
  <si>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</si>
  <si>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</si>
  <si>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</si>
  <si>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</si>
  <si>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</si>
  <si>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</si>
  <si>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</si>
  <si>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</si>
  <si>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Protikorozní ochrana vrat HO</t>
  </si>
  <si>
    <t>STA</t>
  </si>
  <si>
    <t>1</t>
  </si>
  <si>
    <t>{7f5aecd7-7fa5-471b-ae2c-4fbab61f42ed}</t>
  </si>
  <si>
    <t>2</t>
  </si>
  <si>
    <t>2.</t>
  </si>
  <si>
    <t>SO 02 Protikorozní ochrana vrat DO</t>
  </si>
  <si>
    <t>{f79a3570-f690-4af3-99e1-76316044ab31}</t>
  </si>
  <si>
    <t>VON</t>
  </si>
  <si>
    <t>Vedlejší a ostatní náklady</t>
  </si>
  <si>
    <t>{888c0a21-7ab0-4bf7-9ba7-77e294674d30}</t>
  </si>
  <si>
    <t>KRYCÍ LIST SOUPISU PRACÍ</t>
  </si>
  <si>
    <t>Objekt:</t>
  </si>
  <si>
    <t>1. - SO 01 Protikorozní ochrana vrat HO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</si>
  <si>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</si>
  <si>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</si>
  <si>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</si>
  <si>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</si>
  <si>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</si>
  <si>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</si>
  <si>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</si>
  <si>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</si>
  <si>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</si>
  <si>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</si>
  <si>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</si>
  <si>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</si>
  <si>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</si>
  <si>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</si>
  <si>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</si>
  <si>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</si>
  <si>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</si>
  <si>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</si>
  <si>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</si>
  <si>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</si>
  <si>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</si>
  <si>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</si>
  <si>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</si>
  <si>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</si>
  <si>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</si>
  <si>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</si>
  <si>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</si>
  <si>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</si>
  <si>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</si>
  <si>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</si>
  <si>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</si>
  <si>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941311111</t>
  </si>
  <si>
    <t>Montáž lešení řadového modulového lehkého zatížení do 200 kg/m2 š do 0,9 m v do 10 m</t>
  </si>
  <si>
    <t>m2</t>
  </si>
  <si>
    <t>CS ÚRS 2020 02</t>
  </si>
  <si>
    <t>4</t>
  </si>
  <si>
    <t>1049371076</t>
  </si>
  <si>
    <t>PP</t>
  </si>
  <si>
    <t>Montáž lešení řadového modulového lehkého pracovního s podlahami s provozním zatížením tř. 3 do 200 kg/m2 šířky tř. SW06 přes 0,6 do 0,9 m, výšky do 10 m</t>
  </si>
  <si>
    <t>VV</t>
  </si>
  <si>
    <t>lešení po obou stranách vrátní DO, viz příloha B.</t>
  </si>
  <si>
    <t>(4*7,0+2*1,0)*6,30</t>
  </si>
  <si>
    <t>941311211</t>
  </si>
  <si>
    <t>Příplatek k lešení řadovému modulovému lehkému š 0,9 m v do 25 m za první a ZKD den použití</t>
  </si>
  <si>
    <t>240247230</t>
  </si>
  <si>
    <t>Montáž lešení řadového modulového lehkého pracovního s podlahami s provozním zatížením tř. 3 do 200 kg/m2 Příplatek za první a každý další den použití lešení k ceně -1111 nebo -1112</t>
  </si>
  <si>
    <t>předpoklad 30 dní půjčovné</t>
  </si>
  <si>
    <t>30*189,0</t>
  </si>
  <si>
    <t>3</t>
  </si>
  <si>
    <t>941311811</t>
  </si>
  <si>
    <t>Demontáž lešení řadového modulového lehkého zatížení do 200 kg/m2 š do 0,9 m v do 10 m</t>
  </si>
  <si>
    <t>1260841615</t>
  </si>
  <si>
    <t>Demontáž lešení řadového modulového lehkého pracovního s podlahami s provozním zatížením tř. 3 do 200 kg/m2 šířky SW06 přes 0,6 do 0,9 m, výšky do 10 m</t>
  </si>
  <si>
    <t>lešení po obou stranách vrátní DO</t>
  </si>
  <si>
    <t>997</t>
  </si>
  <si>
    <t>Přesun sutě</t>
  </si>
  <si>
    <t>997013813R</t>
  </si>
  <si>
    <t>Likvidace odpadu z plastických hmot</t>
  </si>
  <si>
    <t>t</t>
  </si>
  <si>
    <t>-1984908010</t>
  </si>
  <si>
    <t>včetně naložení, vodorovné a svislé dopravy, uložení a poplatku za uložení, viz příloha B</t>
  </si>
  <si>
    <t>poškozené původní těsnění - celkem 31 m, cca 419 kg</t>
  </si>
  <si>
    <t>419,0/1000</t>
  </si>
  <si>
    <t>5</t>
  </si>
  <si>
    <t>997013843R</t>
  </si>
  <si>
    <t>Likvidace odpadu po otryskávání s obsahem nebezpečných látek kód odpadu 12 01 16</t>
  </si>
  <si>
    <t>1025897191</t>
  </si>
  <si>
    <t>Likvidace odpadního materiálu po otryskávání s obsahem nebezpečných látek zatříděného do katalogu odpadů pod kódem 12 01 16</t>
  </si>
  <si>
    <t>odstranění a odvoz odpadu k ekologické likvidaci (včetně naložení, vodorovné a svislé dopravy, uložení a poplatku za uložení), viz příloha B.</t>
  </si>
  <si>
    <t>4,895+5,785+1,335</t>
  </si>
  <si>
    <t>PSV</t>
  </si>
  <si>
    <t>Práce a dodávky PSV</t>
  </si>
  <si>
    <t>741</t>
  </si>
  <si>
    <t>Elektroinstalace - silnoproud</t>
  </si>
  <si>
    <t>6</t>
  </si>
  <si>
    <t>741000R</t>
  </si>
  <si>
    <t>Demontáž pohonu vrátní</t>
  </si>
  <si>
    <t>soubor</t>
  </si>
  <si>
    <t>16</t>
  </si>
  <si>
    <t>2026034901</t>
  </si>
  <si>
    <t>viz příloha D, D.1</t>
  </si>
  <si>
    <t>odklopení krytů, odpojení a zaslepení hydraulických hadic, demontáž hydraulických válců pohonu, uložení válců a ochrana před pohotovostními vlivy</t>
  </si>
  <si>
    <t>odpojení kabeláže a demontáž koncových spínačů</t>
  </si>
  <si>
    <t>7</t>
  </si>
  <si>
    <t>741001R</t>
  </si>
  <si>
    <t>Zpětná montáž pohonu vrátní</t>
  </si>
  <si>
    <t>1236998500</t>
  </si>
  <si>
    <t>montáž hydraulických válců pohonu, propojení a odvzdušnění hydraulického obvodu,zpětná montáž a zapojení koncových spínačů</t>
  </si>
  <si>
    <t>762</t>
  </si>
  <si>
    <t>Konstrukce tesařské</t>
  </si>
  <si>
    <t>8</t>
  </si>
  <si>
    <t>762083122</t>
  </si>
  <si>
    <t>Impregnace řeziva proti dřevokaznému hmyzu, houbám a plísním máčením třída ohrožení 3 a 4</t>
  </si>
  <si>
    <t>m3</t>
  </si>
  <si>
    <t>798149406</t>
  </si>
  <si>
    <t>Práce společné pro tesařské konstrukce impregnace řeziva máčením proti dřevokaznému hmyzu, houbám a plísním, třída ohrožení 3 a 4 (dřevo v exteriéru)</t>
  </si>
  <si>
    <t>impregnace odrazných dubových trámců průřezu 220 x 80 mm pro nové diagonály (16,0 bm, tj. 0,30 m3), viz příloha D, D.1</t>
  </si>
  <si>
    <t>plocha impregnace trámců proti vlhkosti  je 10 m2</t>
  </si>
  <si>
    <t>0,3</t>
  </si>
  <si>
    <t>767</t>
  </si>
  <si>
    <t>Konstrukce zámečnické</t>
  </si>
  <si>
    <t>767000R</t>
  </si>
  <si>
    <t>Odstrojení vrátní</t>
  </si>
  <si>
    <t>-182266532</t>
  </si>
  <si>
    <t xml:space="preserve">demontáž těsnicích prvků, přítlačných lišt a šroubů všech těsnění, </t>
  </si>
  <si>
    <t>odstranění zkorodovaných přivařených matic bočnic korýtek,</t>
  </si>
  <si>
    <t>demontáž odrazných trámců, roštů lávek</t>
  </si>
  <si>
    <t>10</t>
  </si>
  <si>
    <t>7670020R</t>
  </si>
  <si>
    <t>Kontrola a oprava opěrných armatur zdiva</t>
  </si>
  <si>
    <t>439661985</t>
  </si>
  <si>
    <t>očištění, kontrola poškození, vyvaření a zabroušení dosedacích ploch opěrek ve zdivu vrátňového výklenku 2 x (5+1) ks, viz příloha D, D.1</t>
  </si>
  <si>
    <t>11</t>
  </si>
  <si>
    <t>7670030R</t>
  </si>
  <si>
    <t>Úprava nosičů těsnění</t>
  </si>
  <si>
    <t>-1029685727</t>
  </si>
  <si>
    <t>vyrovnání případných deformací nosičů, výměna přivařených poškozených matic M16 ve stávající rozteči, viz příloha D, D.1</t>
  </si>
  <si>
    <t>matice M16 - 5,6 (3,36 kg)</t>
  </si>
  <si>
    <t>12</t>
  </si>
  <si>
    <t>7670060R</t>
  </si>
  <si>
    <t>Díly bočního, prahového a srazového těsnění</t>
  </si>
  <si>
    <t>-314825091</t>
  </si>
  <si>
    <t xml:space="preserve">náhrada poškozených dílů bočního (pryžový prof. 80 x 65 mm), prahového (prof. 100 x 65 mm) a sraz. těs. (prof. 120 x 65 mm) - celkem 31 m, cca 419 kg </t>
  </si>
  <si>
    <t>včetně dodávky pryžového materiálu</t>
  </si>
  <si>
    <t>náhrada poškozených upevňovacích lišt z materiálu nerez 1.4301 (celkem 147 kg)</t>
  </si>
  <si>
    <t>13</t>
  </si>
  <si>
    <t>767006R</t>
  </si>
  <si>
    <t>Osazení a seřízení bočního, prahového a srazového těsnění</t>
  </si>
  <si>
    <t>916630372</t>
  </si>
  <si>
    <t>osazení pryžových těsnění, slepení v rozích a upevnění pomocí přítlačných lišt včetně seřízení na sucho, viz příloha D, D.1</t>
  </si>
  <si>
    <t xml:space="preserve"> (včetně spojovacího materiálu A2, m=16 kg)</t>
  </si>
  <si>
    <t>14</t>
  </si>
  <si>
    <t>767007R</t>
  </si>
  <si>
    <t>Odrazné trámce</t>
  </si>
  <si>
    <t>-1419214491</t>
  </si>
  <si>
    <t>výroba a úprava odrazných dubových trámců průřezu 220 x 80 mm pro nové diagonály (16,0 bm, tj. 0,30 m3), viz příloha D, D.1</t>
  </si>
  <si>
    <t>767007R1</t>
  </si>
  <si>
    <t>Kompletace vrátní - odrazné trámce</t>
  </si>
  <si>
    <t>-567427638</t>
  </si>
  <si>
    <t>osazení naimpregnovaných trámců, viz příloha D, D.1</t>
  </si>
  <si>
    <t>včetně spojovacího materiálu (A2) - šrouby, matice, podložky (m=10 kg)</t>
  </si>
  <si>
    <t>767008R</t>
  </si>
  <si>
    <t xml:space="preserve">Dokončení montáže vrátní </t>
  </si>
  <si>
    <t>1615892979</t>
  </si>
  <si>
    <t>Dokončení montáže vrátní</t>
  </si>
  <si>
    <t>seřízení opěrek a těsnění, oprava poškozených nátěrů, promazání patního a obojkového ložiska, geodetické zaměření vrátní, viz příloha D, D.1</t>
  </si>
  <si>
    <t>17</t>
  </si>
  <si>
    <t>767995111</t>
  </si>
  <si>
    <t>Montáž atypických zámečnických konstrukcí hmotnosti do 5 kg</t>
  </si>
  <si>
    <t>kg</t>
  </si>
  <si>
    <t>-1642244731</t>
  </si>
  <si>
    <t>Montáž ostatních atypických zámečnických konstrukcí hmotnosti do 5 kg</t>
  </si>
  <si>
    <t>příprava na montáž těsnění - přivaření matic M16 (5.6), 112 ks</t>
  </si>
  <si>
    <t>112*0,03</t>
  </si>
  <si>
    <t>materiál pro montáž těsnění</t>
  </si>
  <si>
    <t>šrouby, matice a podložky</t>
  </si>
  <si>
    <t>(112*0,11)+(20*0,40)+(112*0,03)+(20*0,07)</t>
  </si>
  <si>
    <t>Součet</t>
  </si>
  <si>
    <t>18</t>
  </si>
  <si>
    <t>M</t>
  </si>
  <si>
    <t>30985001R</t>
  </si>
  <si>
    <t>šroub nerezový se šestihrannou hlavou M16x50mm</t>
  </si>
  <si>
    <t>100 kus</t>
  </si>
  <si>
    <t>32</t>
  </si>
  <si>
    <t>-1717041965</t>
  </si>
  <si>
    <t>šroub M16 (A2-70), viz příloha D.1</t>
  </si>
  <si>
    <t>112/100</t>
  </si>
  <si>
    <t>19</t>
  </si>
  <si>
    <t>30985001R5</t>
  </si>
  <si>
    <t>šroub nerezový se šestihrannou hlavou M20x150mm</t>
  </si>
  <si>
    <t>-1932812782</t>
  </si>
  <si>
    <t>šroub M20 (A2-70), viz příloha D.1</t>
  </si>
  <si>
    <t>20/100</t>
  </si>
  <si>
    <t>20</t>
  </si>
  <si>
    <t>31111020</t>
  </si>
  <si>
    <t>matice nerezová šestihranná M16</t>
  </si>
  <si>
    <t>-10415383</t>
  </si>
  <si>
    <t>viz příloha D.1</t>
  </si>
  <si>
    <t>příprava na montáž těsnění (přivaření matic M16 (5.6))</t>
  </si>
  <si>
    <t>matice M16 (A2 - 70)</t>
  </si>
  <si>
    <t>31111021</t>
  </si>
  <si>
    <t>matice nerezová šestihranná M20</t>
  </si>
  <si>
    <t>2107366561</t>
  </si>
  <si>
    <t>matice M20 (A2 - 70) pro montáž těsnění, viz příloha D.1</t>
  </si>
  <si>
    <t>22</t>
  </si>
  <si>
    <t>31121027R</t>
  </si>
  <si>
    <t>podložka nerezová 20</t>
  </si>
  <si>
    <t>-1638797292</t>
  </si>
  <si>
    <t>podložka 20 (A2), viz příloha D.1</t>
  </si>
  <si>
    <t>23</t>
  </si>
  <si>
    <t>767995113</t>
  </si>
  <si>
    <t>Montáž atypických zámečnických konstrukcí hmotnosti do 20 kg</t>
  </si>
  <si>
    <t>-1271955618</t>
  </si>
  <si>
    <t>Montáž ostatních atypických zámečnických konstrukcí hmotnosti přes 10 do 20 kg</t>
  </si>
  <si>
    <t>lišta srazu 50 x 8 dl. 5750 mm z nerezové oceli 1.4301, 1 ks</t>
  </si>
  <si>
    <t>19,0</t>
  </si>
  <si>
    <t>lišta boční 50 x 8 dl. 4870 mm z nerezové oceli 1.4301, 2 ks</t>
  </si>
  <si>
    <t>2*16,0</t>
  </si>
  <si>
    <t>24</t>
  </si>
  <si>
    <t>767995114</t>
  </si>
  <si>
    <t>Montáž atypických zámečnických konstrukcí hmotnosti do 50 kg</t>
  </si>
  <si>
    <t>1630921746</t>
  </si>
  <si>
    <t>Montáž ostatních atypických zámečnických konstrukcí hmotnosti přes 20 do 50 kg</t>
  </si>
  <si>
    <t>lišta srazu 80 x 8 dl. 5750 mm z nerezové oceli 1.4301, 1 ks</t>
  </si>
  <si>
    <t>30,0</t>
  </si>
  <si>
    <t>lišta prahu P 80 x 8 dl. 6325 mm z nerezové oceli 1.4301, 1 ks</t>
  </si>
  <si>
    <t>33,0</t>
  </si>
  <si>
    <t>lišta prahu L 80 x 8 dl. 6325 mm z nerezové oceli 1.4301, 1 ks</t>
  </si>
  <si>
    <t>25</t>
  </si>
  <si>
    <t>1375664R</t>
  </si>
  <si>
    <t>plochá nerezová ocel tl 8,0 mm</t>
  </si>
  <si>
    <t>1656907923</t>
  </si>
  <si>
    <t>materiál pro montáž těsnění, viz příloha D, D.1</t>
  </si>
  <si>
    <t>0,030</t>
  </si>
  <si>
    <t>0,019</t>
  </si>
  <si>
    <t>2*0,016</t>
  </si>
  <si>
    <t>0,033</t>
  </si>
  <si>
    <t>26</t>
  </si>
  <si>
    <t>767996701</t>
  </si>
  <si>
    <t>Demontáž atypických zámečnických konstrukcí řezáním hmotnosti jednotlivých dílů do 50 kg</t>
  </si>
  <si>
    <t>-1161412166</t>
  </si>
  <si>
    <t>Demontáž ostatních zámečnických konstrukcí o hmotnosti jednotlivých dílů řezáním do 50 kg</t>
  </si>
  <si>
    <t>demontáž přivařených matic (včetně předání demontované oceli provozovateli), viz příloha D, D.1</t>
  </si>
  <si>
    <t>27</t>
  </si>
  <si>
    <t>997010R</t>
  </si>
  <si>
    <t>Manipulace s demontovanou ocelí</t>
  </si>
  <si>
    <t>884011995</t>
  </si>
  <si>
    <t>manipulace s demontovanou ocelí (včetně naložení, vodorovné a svislé dopravy a uložení), viz příloha D, D.1</t>
  </si>
  <si>
    <t xml:space="preserve">dělení materiálu pro přesun, přesun materiálu na mezideponii v areálu PK, přesun materiálu z areálu PK k příslušnému zpracovateli, veškeré manipulace </t>
  </si>
  <si>
    <t>původní lišty, šrouby, matice a podložky</t>
  </si>
  <si>
    <t>147,0/1000</t>
  </si>
  <si>
    <t>28,44/1000</t>
  </si>
  <si>
    <t>28</t>
  </si>
  <si>
    <t>998767101</t>
  </si>
  <si>
    <t>Přesun hmot tonážní pro zámečnické konstrukce v objektech v do 6 m</t>
  </si>
  <si>
    <t>1984488198</t>
  </si>
  <si>
    <t>Přesun hmot pro zámečnické konstrukce stanovený z hmotnosti přesunovaného materiálu vodorovná dopravní vzdálenost do 50 m v objektech výšky do 6 m</t>
  </si>
  <si>
    <t>789</t>
  </si>
  <si>
    <t>Povrchové úpravy ocelových konstrukcí a technologických zařízení</t>
  </si>
  <si>
    <t>29</t>
  </si>
  <si>
    <t>7090010R</t>
  </si>
  <si>
    <t>Ochrana před povětrnostními vlivy a prašností</t>
  </si>
  <si>
    <t>-1624545933</t>
  </si>
  <si>
    <t>zakrytí pracoviště krycí fólií (plachtou) cca 200 m2 a její zajištění proti větru pomocí uvazovacích prostředků, ztratné na fólii 5 %</t>
  </si>
  <si>
    <t>zakrytí včetně pořízení plachty, odstranění plachty a její likvidace</t>
  </si>
  <si>
    <t>200,0*1,05</t>
  </si>
  <si>
    <t>30</t>
  </si>
  <si>
    <t>789124142</t>
  </si>
  <si>
    <t>Čištění mechanizované ocelových konstrukcí třídy IV stupeň přípravy St 3 stupeň zrezivění C</t>
  </si>
  <si>
    <t>-1770243476</t>
  </si>
  <si>
    <t>Úpravy povrchů pod nátěry ocelových konstrukcí třídy IV odstranění rzi a nečistot mechanizovaným čištěním stupeň přípravy St 3, stupeň zrezivění C</t>
  </si>
  <si>
    <t>příprava povrchu vrátní HO pod nátěr, viz příloha D, D.1</t>
  </si>
  <si>
    <t>dočištění části ocelových ploch vrátní HO po jejich otryskání od zbytků (cca 10 % plochy)</t>
  </si>
  <si>
    <t>445,0*0,1</t>
  </si>
  <si>
    <t>31</t>
  </si>
  <si>
    <t>789124220R</t>
  </si>
  <si>
    <t>Oprášení a vysátí ocelových konstrukcí třídy IV</t>
  </si>
  <si>
    <t>-1663118588</t>
  </si>
  <si>
    <t>Úpravy povrchů pod nátěry ocelových konstrukcí třídy IV očištění oprášením a vysátím</t>
  </si>
  <si>
    <t>odsátí zbytků nátěru a materiálu po tryskání vrátní HO (před provedením nátěru)</t>
  </si>
  <si>
    <t>445,0</t>
  </si>
  <si>
    <t>789224532</t>
  </si>
  <si>
    <t>Otryskání abrazivem ze strusky ocelových kcí třídy IV stupeň zarezavění C stupeň přípravy Sa 2 1/2</t>
  </si>
  <si>
    <t>-1700981695</t>
  </si>
  <si>
    <t>Otryskání povrchů ocelových konstrukcí suché abrazivní tryskání abrazivem ze strusky třídy IV stupeň zrezivění C, stupeň přípravy Sa 2½</t>
  </si>
  <si>
    <t>2. otryskání vrátní HO, stupeň odrezení: Sa 2,5 (včetně dočasného uložení odpadu), viz příloha D, D.1</t>
  </si>
  <si>
    <t>33</t>
  </si>
  <si>
    <t>789224532R</t>
  </si>
  <si>
    <t>-1093250310</t>
  </si>
  <si>
    <t>3. konečné (finální) otryskání - přetryskání před nátěrem vrátní HO, stupeň odrezení: Sa 2,5 (včetně dočasného uložení odpadu), viz příloha D, D.1</t>
  </si>
  <si>
    <t>34</t>
  </si>
  <si>
    <t>789224533</t>
  </si>
  <si>
    <t>Otryskání abrazivem ze strusky ocelových kcí třídy IV stupeň zarezavění C stupeň přípravy Sa 2</t>
  </si>
  <si>
    <t>300590309</t>
  </si>
  <si>
    <t>Otryskání povrchů ocelových konstrukcí suché abrazivní tryskání abrazivem ze strusky třídy IV stupeň zrezivění C, stupeň přípravy Sa 2</t>
  </si>
  <si>
    <t>1. hrubé otryskání vrátní HO, stupeň odrezení: Sa 2 (včetně dočasného uložení odpadu), viz příloha D, D.1</t>
  </si>
  <si>
    <t>35</t>
  </si>
  <si>
    <t>789328211</t>
  </si>
  <si>
    <t>Nátěr ocelových konstrukcí třídy IV dvousložkový epoxidový základní tl do 80 µm</t>
  </si>
  <si>
    <t>-612746786</t>
  </si>
  <si>
    <t>Nátěr ocelových konstrukcí třídy IV dvousložkový epoxidový základní, tloušťky do 80 μm</t>
  </si>
  <si>
    <t>nanesení nátěru na 100 % plochy dle technologického postupu v celkové vrstvě 500 µm, viz příloha D, D.1</t>
  </si>
  <si>
    <t>provedení základní vrstvy nátěru vrátní (včetně epoxidové nátěrové hmoty vysokosušinové na kovy)</t>
  </si>
  <si>
    <t>36</t>
  </si>
  <si>
    <t>789328215</t>
  </si>
  <si>
    <t>Nátěr ocelových konstrukcí třídy IV dvousložkový epoxidový mezivrstva tl do 40 µm</t>
  </si>
  <si>
    <t>466900771</t>
  </si>
  <si>
    <t>Nátěr ocelových konstrukcí třídy IV dvousložkový epoxidový mezivrstva, tloušťky do 40 μm</t>
  </si>
  <si>
    <t>provedení mezivrstvy nátěru vrátní HO (včetně epoxidové nátěrové hmoty vysokosušinové na kovy), 1 vrstva</t>
  </si>
  <si>
    <t>37</t>
  </si>
  <si>
    <t>789328216</t>
  </si>
  <si>
    <t>Nátěr ocelových konstrukcí třídy IV dvousložkový epoxidový mezivrstva do 80 μm</t>
  </si>
  <si>
    <t>1987183269</t>
  </si>
  <si>
    <t>Nátěr ocelových konstrukcí třídy IV dvousložkový epoxidový mezivrstva, tloušťky do 80 μm</t>
  </si>
  <si>
    <t>provedení mezivrstev nátěru vrátní HO (včetně epoxidové nátěrové hmoty vysokosušinové na kovy), 4 vrstvy</t>
  </si>
  <si>
    <t>4*445,0</t>
  </si>
  <si>
    <t>38</t>
  </si>
  <si>
    <t>789328221</t>
  </si>
  <si>
    <t>Nátěr ocelových konstrukcí třídy IV dvousložkový epoxidový krycí (vrchní) tl do 80 µm</t>
  </si>
  <si>
    <t>-1326942152</t>
  </si>
  <si>
    <t>Nátěr ocelových konstrukcí třídy IV dvousložkový epoxidový krycí (vrchní), tloušťky do 80 μm</t>
  </si>
  <si>
    <t>provedení krycí vrstvy nátěru vrátní HO (včetně epoxidové nátěrové hmoty vysokosušinové RAL 7032 na kovy), 1 vrstva</t>
  </si>
  <si>
    <t>2. - SO 02 Protikorozní ochrana vrat DO</t>
  </si>
  <si>
    <t>-884395869</t>
  </si>
  <si>
    <t>lešení po obou stranách vrátní DO, viz příloha B., D, D.1</t>
  </si>
  <si>
    <t>(4*7,0+2*1,0)*8,2</t>
  </si>
  <si>
    <t>-950906926</t>
  </si>
  <si>
    <t>předpoklad 30 dní půjčovné, viz příloha B.</t>
  </si>
  <si>
    <t>30*246,0</t>
  </si>
  <si>
    <t>332435160</t>
  </si>
  <si>
    <t>(4*7,0+2*1,0)*8,20</t>
  </si>
  <si>
    <t>-1162954314</t>
  </si>
  <si>
    <t>včetně naložení, vodorovné a svislé dopravy, uložení a poplatku za uložení, viz příloha B.</t>
  </si>
  <si>
    <t>poškozené původní těsnění - celkem 37 m, cca 608 kg</t>
  </si>
  <si>
    <t>608,0/1000</t>
  </si>
  <si>
    <t>6,27+7,41+1,71</t>
  </si>
  <si>
    <t>viz příloha D, D.2</t>
  </si>
  <si>
    <t>-1392208795</t>
  </si>
  <si>
    <t>impregnace odrazných dubových trámců průřezu 220 x 80 mm pro nové diagonály (18,8 bm, tj. 0,35 m3), viz příloha D, D.2</t>
  </si>
  <si>
    <t>plocha impregnace trámců proti vlhkosti  je 12 m2</t>
  </si>
  <si>
    <t>0,35</t>
  </si>
  <si>
    <t>očištění, kontrola poškození, vyvaření a zabroušení dosedacích ploch opěrek ve zdivu vrátňového výklenku 2 x (9+1) ks</t>
  </si>
  <si>
    <t>vyrovnání případných deformací nosičů, výměna přivařených poškozených matic M16 ve stávající rozteči, viz příloha D, D.2</t>
  </si>
  <si>
    <t>matice M16 - 5,6 (5,64 kg)</t>
  </si>
  <si>
    <t>náhrada poškozených dílů bočního, prahového a srazového těsnění - pryžový profil 130 x 65 mm (37,0 m tj. cca 608 kg) - včetně materiálu</t>
  </si>
  <si>
    <t>náhrada poškozených upevňovacích lišt z materiálu nerez 1.4301 (celkem 174 kg)</t>
  </si>
  <si>
    <t>osazení pryžových těsnění, slepení v rozích a upevnění pomocí přítlačných lišt včetně seřízení na sucho, viz příloha D, D.2</t>
  </si>
  <si>
    <t xml:space="preserve"> (včetně spojovacího materiálu A2, m=27 kg)</t>
  </si>
  <si>
    <t>výroba a úprava odrazných dubových trámců průřezu 220 x 80 mm pro nové diagonály (18,8 bm, tj. 0,35 m3), viz příloha D, D.2</t>
  </si>
  <si>
    <t>osazení naimpregnovaných trámců, viz příloha D, D.2</t>
  </si>
  <si>
    <t>včetně spojovacího materiálu (A2) - šrouby, matice, podložky (m=13 kg)</t>
  </si>
  <si>
    <t>seřízení opěrek a těsnění, oprava poškozených nátěrů, promazání patního a obojkového ložiska, geodetické zaměření vrátní, viz příloha D, D.2</t>
  </si>
  <si>
    <t>1950522671</t>
  </si>
  <si>
    <t>příprava na montáž těsnění - přivaření matic M16 (5.6), 188 ks</t>
  </si>
  <si>
    <t>188*0,03</t>
  </si>
  <si>
    <t>(188*0,11)+(26*0,40)+(188*0,03)+(26*0,07)</t>
  </si>
  <si>
    <t>1362660028</t>
  </si>
  <si>
    <t>šroub M16 (A2-70), viz příloha D.2</t>
  </si>
  <si>
    <t>188/100</t>
  </si>
  <si>
    <t>-475308033</t>
  </si>
  <si>
    <t>šroub M20 (A2-70), viz příloha D.2</t>
  </si>
  <si>
    <t>26/100</t>
  </si>
  <si>
    <t>-880045190</t>
  </si>
  <si>
    <t>viz příloha D.2</t>
  </si>
  <si>
    <t>-738131310</t>
  </si>
  <si>
    <t>matice M20 (A2 - 70) pro montáž těsnění, viz příloha D.2</t>
  </si>
  <si>
    <t>930671452</t>
  </si>
  <si>
    <t>podložka 20 (A2), viz příloha D.2</t>
  </si>
  <si>
    <t>-272857855</t>
  </si>
  <si>
    <t>lišta srazu 80 x 8 dl. 7600 mm z nerezové oceli 1.4301, 1 ks</t>
  </si>
  <si>
    <t>39,0</t>
  </si>
  <si>
    <t>lišta srazu 50 x 8 dl. 7600 mm z nerezové oceli 1.4301, 1 ks</t>
  </si>
  <si>
    <t>25,0</t>
  </si>
  <si>
    <t>lišta boční 80 x 8 dl. 6900 mm z nerezové oceli 1.4301, 2 ks</t>
  </si>
  <si>
    <t>2*22,0</t>
  </si>
  <si>
    <t>lišta prahu P 80 x 8 dl. 6350 mm z nerezové oceli 1.4301, 1 ks</t>
  </si>
  <si>
    <t>lišta prahu L 80 x 8 dl. 6350 mm z nerezové oceli 1.4301, 1 ks</t>
  </si>
  <si>
    <t>-113975582</t>
  </si>
  <si>
    <t>materiál pro montáž těsnění, viz příloha D, D.2</t>
  </si>
  <si>
    <t>0,039</t>
  </si>
  <si>
    <t>0,025</t>
  </si>
  <si>
    <t>2*0,022</t>
  </si>
  <si>
    <t>1910412303</t>
  </si>
  <si>
    <t>demontáž přivařených matic (včetně předání demontované oceli provozovateli), viz příloha D, D.2</t>
  </si>
  <si>
    <t>manipulace s demontovanou ocelí (včetně naložení, vodorovné a svislé dopravy), viz příloha D, D.2</t>
  </si>
  <si>
    <t>poškozené upevňovací lišty</t>
  </si>
  <si>
    <t>174,0/1000</t>
  </si>
  <si>
    <t>poškozené šrouby, matice a podložky</t>
  </si>
  <si>
    <t>44,18/1000</t>
  </si>
  <si>
    <t xml:space="preserve">zakrytí pracoviště krycí fólií (plachtou) cca 270 m2 a její zajištění proti větru pomocí uvazovacích prostředků, ztratné na fólii 5 % </t>
  </si>
  <si>
    <t>270,0*1,05</t>
  </si>
  <si>
    <t>příprava povrchu vrátní DO pod nátěr, viz příloha D, D.2</t>
  </si>
  <si>
    <t>dočištění části ocelových ploch vrátní DO po jejich otryskání od zbytků (cca 10 % plochy)</t>
  </si>
  <si>
    <t>565,0*0,1</t>
  </si>
  <si>
    <t>odsátí zbytků nátěru a materiálu po tryskání vrátní DO (před provedením nátěru)</t>
  </si>
  <si>
    <t>570,0</t>
  </si>
  <si>
    <t>2. otryskání vrátní DO, stupeň odrezení: Sa 2,5 (včetně dočasného uložení odpadu), viz příloha D, D.2</t>
  </si>
  <si>
    <t>3. konečné (finální) otryskání - přetryskání před nátěrem vrátní DO, stupeň odrezení: Sa 2,5 (včetně dočasného uložení odpadu), viz příloha D, D.2</t>
  </si>
  <si>
    <t>1. hrubé otryskání vrátní DO, stupeň odrezení: Sa 2 (včetně dočasného uložení odpadu), viz příloha D, D.2</t>
  </si>
  <si>
    <t>nanesení nátěru na 100 % plochy dle technologického postupu v celkové vrstvě 500 µm, viz příloha D, D.2</t>
  </si>
  <si>
    <t>provedení mezivrstvy nátěru vrátní DO (včetně epoxidové nátěrové hmoty vysokosušinové na kovy), 1 vrstva</t>
  </si>
  <si>
    <t>provedení mezivrstev nátěru vrátní DO (včetně epoxidové nátěrové hmoty vysokosušinové na kovy), 4 vrstvy</t>
  </si>
  <si>
    <t>4*570,0</t>
  </si>
  <si>
    <t>provedení krycí vrstvy nátěru vrátní DO (včetně epoxidové nátěrové hmoty vysokosušinové RAL 7032 na kovy), 1 vrstva</t>
  </si>
  <si>
    <t>VON - Vedlejší a ostatní náklady</t>
  </si>
  <si>
    <t xml:space="preserve">    1 - Zemní práce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</si>
  <si>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</si>
  <si>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</si>
  <si>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</si>
  <si>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</si>
  <si>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Zemní práce</t>
  </si>
  <si>
    <t>115101202</t>
  </si>
  <si>
    <t>Čerpání vody na dopravní výšku do 10 m průměrný přítok do 1000 l/min</t>
  </si>
  <si>
    <t>hod</t>
  </si>
  <si>
    <t>-1348025576</t>
  </si>
  <si>
    <t>Čerpání vody na dopravní výšku do 10 m s uvažovaným průměrným přítokem přes 500 do 1 000 l/min</t>
  </si>
  <si>
    <t>čerpání průsaků během stavby</t>
  </si>
  <si>
    <t>30*10</t>
  </si>
  <si>
    <t>115101302</t>
  </si>
  <si>
    <t>Pohotovost čerpací soupravy pro dopravní výšku do 10 m přítok do 1000 l/min</t>
  </si>
  <si>
    <t>den</t>
  </si>
  <si>
    <t>-1996230835</t>
  </si>
  <si>
    <t>Pohotovost záložní čerpací soupravy pro dopravní výšku do 10 m s uvažovaným průměrným přítokem přes 500 do 1 000 l/min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</si>
  <si>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</si>
  <si>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</si>
  <si>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</si>
  <si>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</si>
  <si>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</si>
  <si>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</si>
  <si>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</si>
  <si>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-845936357</t>
  </si>
  <si>
    <t>-  napojení na inž. sítě</t>
  </si>
  <si>
    <t>- zajištění umístění prvků zázemí staveniště (buňky, WC, ...)</t>
  </si>
  <si>
    <t>- zajištění zabezpečení vypuštěné PK proti pádu osob a přemětů do PK</t>
  </si>
  <si>
    <t>- zajištění následné likvidace všech objektů ZS včetně připojení na sítě</t>
  </si>
  <si>
    <t>- zajištění případných mobilních zdrojů energie, vody atd. pro zvolené technologie</t>
  </si>
  <si>
    <t>- zajištění celkového logistického řešení staveniště</t>
  </si>
  <si>
    <t>- doprava technologie na stavbu (přesun materiálu a komponent)</t>
  </si>
  <si>
    <t>- zajištění ohlášení všech staveb zařízení staveniště dle §104 odst. (2) zákona č. 183/2006 Sb.</t>
  </si>
  <si>
    <t>- zajištění podmínek pro použití přístupových komunikací dotčených stavbou s příslušnými vlastníky či správci a zajištění jejich splnění</t>
  </si>
  <si>
    <t>- vnitrostaveništní přesun mechanizace (např. mezi platem a dnem komory)</t>
  </si>
  <si>
    <t>- zpřístupnění komory pro pracovníky a materiál (např. stavební výtah, výroba a instalace žebříků, lávek, zábradlí a pomocných kcí, lešení)</t>
  </si>
  <si>
    <t>- zřízení čisticích zón před výjezdem z obvodu staveniště</t>
  </si>
  <si>
    <t>- provedení takových opatření, aby plochy staveniště nebyly znečištěny ropnými látkami a jinými podobnými produkty</t>
  </si>
  <si>
    <t>- provedení takových opatření, aby nebyly překročeny limity prašnosti a hlučnosti dané obecně závaznou vyhláškou</t>
  </si>
  <si>
    <t>- opatření pro práce v noci (osvětlení staveniště, příplatky za práci v noci apod.)</t>
  </si>
  <si>
    <t>- odstranění a odvoz veškerých pomocných konstrukcí  a prvků zázemí staveniště, uvedení ploch do původního stavu</t>
  </si>
  <si>
    <t>0110001</t>
  </si>
  <si>
    <t>Odběry elektrické energie a vody</t>
  </si>
  <si>
    <t>1723300611</t>
  </si>
  <si>
    <t>dočasné napojení na stávající sítě PK, podružné měření, úhrada spotřeby</t>
  </si>
  <si>
    <t>0110002</t>
  </si>
  <si>
    <t>Osvětlení staveniště</t>
  </si>
  <si>
    <t>564648734</t>
  </si>
  <si>
    <t>dočasná osvětlovací tělesa a jejich napájení</t>
  </si>
  <si>
    <t>0110004</t>
  </si>
  <si>
    <t>Montážní přípravky, spotřební materiál, inventář</t>
  </si>
  <si>
    <t>-94818315</t>
  </si>
  <si>
    <t xml:space="preserve">brusivo, mazací prostředky, odmašťovací a čistící prostředky, požární a havarijní inventář </t>
  </si>
  <si>
    <t>02</t>
  </si>
  <si>
    <t>Projektová dokumentace - ostatní náklady</t>
  </si>
  <si>
    <t>0210</t>
  </si>
  <si>
    <t>Vypracování Plánu opatření pro případ havárie</t>
  </si>
  <si>
    <t>kus</t>
  </si>
  <si>
    <t>8192</t>
  </si>
  <si>
    <t>1768691354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</si>
  <si>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</si>
  <si>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</si>
  <si>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</si>
  <si>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-1491176521</t>
  </si>
  <si>
    <t>023</t>
  </si>
  <si>
    <t>Vypracování projektu skutečného provedení díla</t>
  </si>
  <si>
    <t>-357611933</t>
  </si>
  <si>
    <t>02300</t>
  </si>
  <si>
    <t>Technická dokumentace</t>
  </si>
  <si>
    <t>1263086152</t>
  </si>
  <si>
    <t>Technologický postup opravy, plán kontrol a zkoušek,</t>
  </si>
  <si>
    <t>technologický postup nanášení protikorozních nátěrů,</t>
  </si>
  <si>
    <t>firemní materiály a reference,</t>
  </si>
  <si>
    <t>protokoly zkoušek,</t>
  </si>
  <si>
    <t>předávací protokol zkoušek.</t>
  </si>
  <si>
    <t>023001</t>
  </si>
  <si>
    <t>Zajištění revize elektro</t>
  </si>
  <si>
    <t>-2048488916</t>
  </si>
  <si>
    <t>revize elektro vrátní DO a HO včetně výchozí revizní zprávy</t>
  </si>
  <si>
    <t>09</t>
  </si>
  <si>
    <t>Ostatní náklady</t>
  </si>
  <si>
    <t>0931</t>
  </si>
  <si>
    <t>Provedení pasportizace plavební komory, stávajících nemovitostí (vč. pozemků) a jejich příslušenství, stávajícího stavu přístupových komunikací včetně fotodokumentace</t>
  </si>
  <si>
    <t>262144</t>
  </si>
  <si>
    <t>1439278440</t>
  </si>
  <si>
    <t>- pasportizace PK (dolní ohlaví), fotodokumentace</t>
  </si>
  <si>
    <t>- geodetické zaměření bodů TBD před stavbou a po dokončení stavby</t>
  </si>
  <si>
    <t>- průběžné měření včetně závěrečné zprávy</t>
  </si>
  <si>
    <t>- pasportizace stávajících nemovitostí a jejich příslušenství a stavu přístupových komunikací</t>
  </si>
  <si>
    <t>0993001</t>
  </si>
  <si>
    <t>Plán bezpečnosti a ochrany zdraví při práci</t>
  </si>
  <si>
    <t>-815095911</t>
  </si>
  <si>
    <t>099400</t>
  </si>
  <si>
    <t>Výstupní kontrola ve výrobě</t>
  </si>
  <si>
    <t>932139903</t>
  </si>
  <si>
    <t>zkoušky jakosti materiálu a rozměrů vyráběných dílů</t>
  </si>
  <si>
    <t>099401</t>
  </si>
  <si>
    <t>Dílčí kontrola při montáži</t>
  </si>
  <si>
    <t>-953049328</t>
  </si>
  <si>
    <t>zkoušky - kompletnost, dotažení šroubových spojů, kontrola montáže a dosednutí těsnění a opěrek, kontrola hydraulických a elektrických obvodů</t>
  </si>
  <si>
    <t>099402</t>
  </si>
  <si>
    <t>Kontrola protikorozní ochrany</t>
  </si>
  <si>
    <t>313756013</t>
  </si>
  <si>
    <t>zkoušky - kvalita přípravy povrchů, dodržení technolog. postupu nanášení nátěrů, tloušťka nátěru</t>
  </si>
  <si>
    <t>0994020</t>
  </si>
  <si>
    <t>Kontrola protikorozní ochrany - odtrhová zkouška přilnavosti</t>
  </si>
  <si>
    <t>44193415</t>
  </si>
  <si>
    <t>zkoušky - kvalita přípravy povrchů</t>
  </si>
  <si>
    <t>odtrhové zkoušky přilnavosti (ČSN EN ISO 4624) včetně vyhotovení protokolu</t>
  </si>
  <si>
    <t>099403</t>
  </si>
  <si>
    <t>Suché (dílčí) zkoušky</t>
  </si>
  <si>
    <t>54120410</t>
  </si>
  <si>
    <t>zkoušky - kontrola  pohybu vrátní vč. nastavení koncových poloh, seřízení otevíracího a uzavíracího cyklu vrátní (DO a HO)</t>
  </si>
  <si>
    <t>099404</t>
  </si>
  <si>
    <t>Mokré (komplexní) zkoušky</t>
  </si>
  <si>
    <t>1230165089</t>
  </si>
  <si>
    <t>zkoušky - kontrola dosednutí opěrek  a těsnění, jejich  finální seřízení, protokolární předání díla</t>
  </si>
  <si>
    <t>0994040</t>
  </si>
  <si>
    <t>Mokré (komplexní) zkoušky - asistence potápěčů</t>
  </si>
  <si>
    <t>1724695916</t>
  </si>
  <si>
    <t>asistence potápěčů (finální seřízení těsnění a opěrek DO a HO) při mokrých zkouškách včetně přepravy techniky a pracovníků</t>
  </si>
  <si>
    <t>dolní ohlaví 1 den x  3 pracovníci x 8 hod</t>
  </si>
  <si>
    <t>horní ohlaví 1 den x  3 pracovníci x 8 hod</t>
  </si>
  <si>
    <t>0994400</t>
  </si>
  <si>
    <t>Asistence potápěčů</t>
  </si>
  <si>
    <t>1716393265</t>
  </si>
  <si>
    <t>asistence potápěčů ("potápěč pracovní 69-014-H") při osazení provizorního hrazení PK a při jeho odstranění  (DO i HO)</t>
  </si>
  <si>
    <t>(zřízení a vyhrazení provizorního hrazení  bude v režii provozovatele)</t>
  </si>
  <si>
    <t>průzkum nánosů a stav hradicích drážek 1 den x 3 prac. x 8 hod</t>
  </si>
  <si>
    <t>asistence při hrazení a dotěsnění průsaků po vyčerpání 2 dny x  3 pracovníci x 10 hod</t>
  </si>
  <si>
    <t>asistence při odhrazování 1 den x  3 pracovníci x 8 hod</t>
  </si>
  <si>
    <t xml:space="preserve">přeprava techniky a pracovníků </t>
  </si>
  <si>
    <t>DO</t>
  </si>
  <si>
    <t>HO</t>
  </si>
  <si>
    <t>0994500</t>
  </si>
  <si>
    <t>Jeřábová a manipulační technika</t>
  </si>
  <si>
    <t>1031994598</t>
  </si>
  <si>
    <t>zajištění mobilní zvedací techniky s obsluhou při hražení, instalaci lešení a během prací na PK při manipulaci s břemeny dle potřeby</t>
  </si>
  <si>
    <t>0996</t>
  </si>
  <si>
    <t>Zajištění výroby a instalace informačních tabulí ke stavbě</t>
  </si>
  <si>
    <t>-98221137</t>
  </si>
  <si>
    <t>0996800</t>
  </si>
  <si>
    <t>Pomocné práce - hrubé čištění tlakovou vodou</t>
  </si>
  <si>
    <t>-1921224385</t>
  </si>
  <si>
    <t>hrubé očištění vrátní a ploch PK tlakovou vodou</t>
  </si>
  <si>
    <t>09969010</t>
  </si>
  <si>
    <t>Opatření v případě nevyhovujících klimatických podmínek</t>
  </si>
  <si>
    <t>1111909529</t>
  </si>
  <si>
    <t xml:space="preserve">temperování: mobilní ohřívače </t>
  </si>
  <si>
    <t>09991</t>
  </si>
  <si>
    <t>Zajištění fotodokumentace veškerých konstrukcí, které budou v průběhu výstavby skryty nebo zakryty</t>
  </si>
  <si>
    <t>575959583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</si>
</sst>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42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45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242"/>
      <c r="BS13" s="17" t="s">
        <v>6</v>
      </c>
    </row>
    <row r="14" spans="1:74" ht="13.2">
      <c r="B14" s="21"/>
      <c r="C14" s="22"/>
      <c r="D14" s="22"/>
      <c r="E14" s="247" t="s">
        <v>33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45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242"/>
      <c r="BS17" s="17" t="s">
        <v>38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40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45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40</v>
      </c>
      <c r="AO20" s="22"/>
      <c r="AP20" s="22"/>
      <c r="AQ20" s="22"/>
      <c r="AR20" s="20"/>
      <c r="BE20" s="242"/>
      <c r="BS20" s="17" t="s">
        <v>38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59.25" customHeight="1">
      <c r="B23" s="21"/>
      <c r="C23" s="22"/>
      <c r="D23" s="22"/>
      <c r="E23" s="249" t="s">
        <v>43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5" customHeight="1">
      <c r="A26" s="34"/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45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46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47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" hidden="1" customHeight="1">
      <c r="B29" s="40"/>
      <c r="C29" s="41"/>
      <c r="D29" s="29" t="s">
        <v>48</v>
      </c>
      <c r="E29" s="41"/>
      <c r="F29" s="29" t="s">
        <v>49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" hidden="1" customHeight="1">
      <c r="B30" s="40"/>
      <c r="C30" s="41"/>
      <c r="D30" s="41"/>
      <c r="E30" s="41"/>
      <c r="F30" s="29" t="s">
        <v>50</v>
      </c>
      <c r="G30" s="41"/>
      <c r="H30" s="41"/>
      <c r="I30" s="41"/>
      <c r="J30" s="41"/>
      <c r="K30" s="41"/>
      <c r="L30" s="255">
        <v>0.15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" customHeight="1">
      <c r="B31" s="40"/>
      <c r="C31" s="41"/>
      <c r="D31" s="43" t="s">
        <v>48</v>
      </c>
      <c r="E31" s="41"/>
      <c r="F31" s="29" t="s">
        <v>51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" customHeight="1">
      <c r="B32" s="40"/>
      <c r="C32" s="41"/>
      <c r="D32" s="41"/>
      <c r="E32" s="41"/>
      <c r="F32" s="29" t="s">
        <v>52</v>
      </c>
      <c r="G32" s="41"/>
      <c r="H32" s="41"/>
      <c r="I32" s="41"/>
      <c r="J32" s="41"/>
      <c r="K32" s="41"/>
      <c r="L32" s="255">
        <v>0.15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" hidden="1" customHeight="1">
      <c r="B33" s="40"/>
      <c r="C33" s="41"/>
      <c r="D33" s="41"/>
      <c r="E33" s="41"/>
      <c r="F33" s="29" t="s">
        <v>53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256" t="s">
        <v>56</v>
      </c>
      <c r="Y35" s="257"/>
      <c r="Z35" s="257"/>
      <c r="AA35" s="257"/>
      <c r="AB35" s="257"/>
      <c r="AC35" s="46"/>
      <c r="AD35" s="46"/>
      <c r="AE35" s="46"/>
      <c r="AF35" s="46"/>
      <c r="AG35" s="46"/>
      <c r="AH35" s="46"/>
      <c r="AI35" s="46"/>
      <c r="AJ35" s="46"/>
      <c r="AK35" s="258">
        <f>SUM(AK26:AK33)</f>
        <v>0</v>
      </c>
      <c r="AL35" s="257"/>
      <c r="AM35" s="257"/>
      <c r="AN35" s="257"/>
      <c r="AO35" s="259"/>
      <c r="AP35" s="44"/>
      <c r="AQ35" s="44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9"/>
      <c r="BE37" s="34"/>
    </row>
    <row r="41" spans="1:57" s="2" customFormat="1" ht="6.9" customHeight="1">
      <c r="A41" s="34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9"/>
      <c r="BE41" s="34"/>
    </row>
    <row r="42" spans="1:57" s="2" customFormat="1" ht="24.9" customHeight="1">
      <c r="A42" s="34"/>
      <c r="B42" s="35"/>
      <c r="C42" s="23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1819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60" t="str">
        <f>K6</f>
        <v>VD Hradištko, protikorozní ochrana vrat HO a DO PK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7"/>
      <c r="AQ45" s="57"/>
      <c r="AR45" s="58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9" t="str">
        <f>IF(K8="","",K8)</f>
        <v>Hradištko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262" t="str">
        <f>IF(AN8= "","",AN8)</f>
        <v>5. 1. 2021</v>
      </c>
      <c r="AN47" s="262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65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3" t="str">
        <f>IF(E11= "","",E11)</f>
        <v>Povodí Labe, státní podnik, OIČ, Hradec 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263" t="str">
        <f>IF(E17="","",E17)</f>
        <v>Ing. Ota Dubský, Nechvílova 1825, 148 00 Praha 4</v>
      </c>
      <c r="AN49" s="264"/>
      <c r="AO49" s="264"/>
      <c r="AP49" s="264"/>
      <c r="AQ49" s="36"/>
      <c r="AR49" s="39"/>
      <c r="AS49" s="265" t="s">
        <v>58</v>
      </c>
      <c r="AT49" s="26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4"/>
    </row>
    <row r="50" spans="1:91" s="2" customFormat="1" ht="15.15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3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39</v>
      </c>
      <c r="AJ50" s="36"/>
      <c r="AK50" s="36"/>
      <c r="AL50" s="36"/>
      <c r="AM50" s="263" t="str">
        <f>IF(E20="","",E20)</f>
        <v>Ing. Eva Morkesová</v>
      </c>
      <c r="AN50" s="264"/>
      <c r="AO50" s="264"/>
      <c r="AP50" s="264"/>
      <c r="AQ50" s="36"/>
      <c r="AR50" s="39"/>
      <c r="AS50" s="267"/>
      <c r="AT50" s="26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4"/>
    </row>
    <row r="52" spans="1:91" s="2" customFormat="1" ht="29.25" customHeight="1">
      <c r="A52" s="34"/>
      <c r="B52" s="35"/>
      <c r="C52" s="271" t="s">
        <v>59</v>
      </c>
      <c r="D52" s="272"/>
      <c r="E52" s="272"/>
      <c r="F52" s="272"/>
      <c r="G52" s="272"/>
      <c r="H52" s="67"/>
      <c r="I52" s="273" t="s">
        <v>60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61</v>
      </c>
      <c r="AH52" s="272"/>
      <c r="AI52" s="272"/>
      <c r="AJ52" s="272"/>
      <c r="AK52" s="272"/>
      <c r="AL52" s="272"/>
      <c r="AM52" s="272"/>
      <c r="AN52" s="273" t="s">
        <v>62</v>
      </c>
      <c r="AO52" s="272"/>
      <c r="AP52" s="272"/>
      <c r="AQ52" s="68" t="s">
        <v>63</v>
      </c>
      <c r="AR52" s="39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4"/>
    </row>
    <row r="54" spans="1:91" s="6" customFormat="1" ht="32.4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78">
        <f>ROUND(SUM(AG55:AG57),2)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9" t="s">
        <v>40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77</v>
      </c>
      <c r="BT54" s="85" t="s">
        <v>78</v>
      </c>
      <c r="BU54" s="86" t="s">
        <v>79</v>
      </c>
      <c r="BV54" s="85" t="s">
        <v>80</v>
      </c>
      <c r="BW54" s="85" t="s">
        <v>5</v>
      </c>
      <c r="BX54" s="85" t="s">
        <v>81</v>
      </c>
      <c r="CL54" s="85" t="s">
        <v>19</v>
      </c>
    </row>
    <row r="55" spans="1:91" s="7" customFormat="1" ht="16.5" customHeight="1">
      <c r="A55" s="87" t="s">
        <v>82</v>
      </c>
      <c r="B55" s="88"/>
      <c r="C55" s="89"/>
      <c r="D55" s="277" t="s">
        <v>83</v>
      </c>
      <c r="E55" s="277"/>
      <c r="F55" s="277"/>
      <c r="G55" s="277"/>
      <c r="H55" s="277"/>
      <c r="I55" s="90"/>
      <c r="J55" s="277" t="s">
        <v>84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'1. - SO 01 Protikorozní o...'!J30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1" t="s">
        <v>85</v>
      </c>
      <c r="AR55" s="92"/>
      <c r="AS55" s="93">
        <v>0</v>
      </c>
      <c r="AT55" s="94">
        <f>ROUND(SUM(AV55:AW55),2)</f>
        <v>0</v>
      </c>
      <c r="AU55" s="95">
        <f>'1. - SO 01 Protikorozní o...'!P87</f>
        <v>0</v>
      </c>
      <c r="AV55" s="94">
        <f>'1. - SO 01 Protikorozní o...'!J33</f>
        <v>0</v>
      </c>
      <c r="AW55" s="94">
        <f>'1. - SO 01 Protikorozní o...'!J34</f>
        <v>0</v>
      </c>
      <c r="AX55" s="94">
        <f>'1. - SO 01 Protikorozní o...'!J35</f>
        <v>0</v>
      </c>
      <c r="AY55" s="94">
        <f>'1. - SO 01 Protikorozní o...'!J36</f>
        <v>0</v>
      </c>
      <c r="AZ55" s="94">
        <f>'1. - SO 01 Protikorozní o...'!F33</f>
        <v>0</v>
      </c>
      <c r="BA55" s="94">
        <f>'1. - SO 01 Protikorozní o...'!F34</f>
        <v>0</v>
      </c>
      <c r="BB55" s="94">
        <f>'1. - SO 01 Protikorozní o...'!F35</f>
        <v>0</v>
      </c>
      <c r="BC55" s="94">
        <f>'1. - SO 01 Protikorozní o...'!F36</f>
        <v>0</v>
      </c>
      <c r="BD55" s="96">
        <f>'1. - SO 01 Protikorozní o...'!F37</f>
        <v>0</v>
      </c>
      <c r="BT55" s="97" t="s">
        <v>86</v>
      </c>
      <c r="BV55" s="97" t="s">
        <v>80</v>
      </c>
      <c r="BW55" s="97" t="s">
        <v>87</v>
      </c>
      <c r="BX55" s="97" t="s">
        <v>5</v>
      </c>
      <c r="CL55" s="97" t="s">
        <v>19</v>
      </c>
      <c r="CM55" s="97" t="s">
        <v>88</v>
      </c>
    </row>
    <row r="56" spans="1:91" s="7" customFormat="1" ht="16.5" customHeight="1">
      <c r="A56" s="87" t="s">
        <v>82</v>
      </c>
      <c r="B56" s="88"/>
      <c r="C56" s="89"/>
      <c r="D56" s="277" t="s">
        <v>89</v>
      </c>
      <c r="E56" s="277"/>
      <c r="F56" s="277"/>
      <c r="G56" s="277"/>
      <c r="H56" s="277"/>
      <c r="I56" s="90"/>
      <c r="J56" s="277" t="s">
        <v>90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'2. - SO 02 Protikorozní o...'!J30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1" t="s">
        <v>85</v>
      </c>
      <c r="AR56" s="92"/>
      <c r="AS56" s="93">
        <v>0</v>
      </c>
      <c r="AT56" s="94">
        <f>ROUND(SUM(AV56:AW56),2)</f>
        <v>0</v>
      </c>
      <c r="AU56" s="95">
        <f>'2. - SO 02 Protikorozní o...'!P87</f>
        <v>0</v>
      </c>
      <c r="AV56" s="94">
        <f>'2. - SO 02 Protikorozní o...'!J33</f>
        <v>0</v>
      </c>
      <c r="AW56" s="94">
        <f>'2. - SO 02 Protikorozní o...'!J34</f>
        <v>0</v>
      </c>
      <c r="AX56" s="94">
        <f>'2. - SO 02 Protikorozní o...'!J35</f>
        <v>0</v>
      </c>
      <c r="AY56" s="94">
        <f>'2. - SO 02 Protikorozní o...'!J36</f>
        <v>0</v>
      </c>
      <c r="AZ56" s="94">
        <f>'2. - SO 02 Protikorozní o...'!F33</f>
        <v>0</v>
      </c>
      <c r="BA56" s="94">
        <f>'2. - SO 02 Protikorozní o...'!F34</f>
        <v>0</v>
      </c>
      <c r="BB56" s="94">
        <f>'2. - SO 02 Protikorozní o...'!F35</f>
        <v>0</v>
      </c>
      <c r="BC56" s="94">
        <f>'2. - SO 02 Protikorozní o...'!F36</f>
        <v>0</v>
      </c>
      <c r="BD56" s="96">
        <f>'2. - SO 02 Protikorozní o...'!F37</f>
        <v>0</v>
      </c>
      <c r="BT56" s="97" t="s">
        <v>86</v>
      </c>
      <c r="BV56" s="97" t="s">
        <v>80</v>
      </c>
      <c r="BW56" s="97" t="s">
        <v>91</v>
      </c>
      <c r="BX56" s="97" t="s">
        <v>5</v>
      </c>
      <c r="CL56" s="97" t="s">
        <v>19</v>
      </c>
      <c r="CM56" s="97" t="s">
        <v>88</v>
      </c>
    </row>
    <row r="57" spans="1:91" s="7" customFormat="1" ht="16.5" customHeight="1">
      <c r="A57" s="87" t="s">
        <v>82</v>
      </c>
      <c r="B57" s="88"/>
      <c r="C57" s="89"/>
      <c r="D57" s="277" t="s">
        <v>92</v>
      </c>
      <c r="E57" s="277"/>
      <c r="F57" s="277"/>
      <c r="G57" s="277"/>
      <c r="H57" s="277"/>
      <c r="I57" s="90"/>
      <c r="J57" s="277" t="s">
        <v>93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5">
        <f>'VON - Vedlejší a ostatní ...'!J30</f>
        <v>0</v>
      </c>
      <c r="AH57" s="276"/>
      <c r="AI57" s="276"/>
      <c r="AJ57" s="276"/>
      <c r="AK57" s="276"/>
      <c r="AL57" s="276"/>
      <c r="AM57" s="276"/>
      <c r="AN57" s="275">
        <f>SUM(AG57,AT57)</f>
        <v>0</v>
      </c>
      <c r="AO57" s="276"/>
      <c r="AP57" s="276"/>
      <c r="AQ57" s="91" t="s">
        <v>92</v>
      </c>
      <c r="AR57" s="92"/>
      <c r="AS57" s="98">
        <v>0</v>
      </c>
      <c r="AT57" s="99">
        <f>ROUND(SUM(AV57:AW57),2)</f>
        <v>0</v>
      </c>
      <c r="AU57" s="100">
        <f>'VON - Vedlejší a ostatní ...'!P85</f>
        <v>0</v>
      </c>
      <c r="AV57" s="99">
        <f>'VON - Vedlejší a ostatní ...'!J33</f>
        <v>0</v>
      </c>
      <c r="AW57" s="99">
        <f>'VON - Vedlejší a ostatní ...'!J34</f>
        <v>0</v>
      </c>
      <c r="AX57" s="99">
        <f>'VON - Vedlejší a ostatní ...'!J35</f>
        <v>0</v>
      </c>
      <c r="AY57" s="99">
        <f>'VON - Vedlejší a ostatní ...'!J36</f>
        <v>0</v>
      </c>
      <c r="AZ57" s="99">
        <f>'VON - Vedlejší a ostatní ...'!F33</f>
        <v>0</v>
      </c>
      <c r="BA57" s="99">
        <f>'VON - Vedlejší a ostatní ...'!F34</f>
        <v>0</v>
      </c>
      <c r="BB57" s="99">
        <f>'VON - Vedlejší a ostatní ...'!F35</f>
        <v>0</v>
      </c>
      <c r="BC57" s="99">
        <f>'VON - Vedlejší a ostatní ...'!F36</f>
        <v>0</v>
      </c>
      <c r="BD57" s="101">
        <f>'VON - Vedlejší a ostatní ...'!F37</f>
        <v>0</v>
      </c>
      <c r="BT57" s="97" t="s">
        <v>86</v>
      </c>
      <c r="BV57" s="97" t="s">
        <v>80</v>
      </c>
      <c r="BW57" s="97" t="s">
        <v>94</v>
      </c>
      <c r="BX57" s="97" t="s">
        <v>5</v>
      </c>
      <c r="CL57" s="97" t="s">
        <v>19</v>
      </c>
      <c r="CM57" s="97" t="s">
        <v>88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" customHeight="1">
      <c r="A59" s="34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J7+RaC+Gu+oc1SZjzUtZ1xpbmrP7wZ6HaiQAVCSldd8GTsdxjJQ1G6e2PkhCrWyxSuun64xpuP5OTy+x8ZPPUQ==" saltValue="oYAX+AMjtRV8ax7vEEzQlDgW1lE+M0tuMCdgwnQ9Ymc/8yfV4YmCUyfuxnraRIaqvfJboGLROMkOfyv8EAxnu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. - SO 01 Protikorozní o...'!C2" display="/"/>
    <hyperlink ref="A56" location="'2. - SO 02 Protikorozní o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topLeftCell="A68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88</v>
      </c>
    </row>
    <row r="4" spans="1:46" s="1" customFormat="1" ht="24.9" customHeight="1">
      <c r="B4" s="20"/>
      <c r="D4" s="104" t="s">
        <v>95</v>
      </c>
      <c r="L4" s="20"/>
      <c r="M4" s="105" t="s">
        <v>10</v>
      </c>
      <c r="AT4" s="17" t="s">
        <v>38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6" t="s">
        <v>16</v>
      </c>
      <c r="L6" s="20"/>
    </row>
    <row r="7" spans="1:46" s="1" customFormat="1" ht="16.5" customHeight="1">
      <c r="B7" s="20"/>
      <c r="E7" s="281" t="str">
        <f>'Rekapitulace stavby'!K6</f>
        <v>VD Hradištko, protikorozní ochrana vrat HO a DO PK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6" t="s">
        <v>96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97</v>
      </c>
      <c r="F9" s="284"/>
      <c r="G9" s="284"/>
      <c r="H9" s="284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21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22</v>
      </c>
      <c r="E12" s="34"/>
      <c r="F12" s="108" t="s">
        <v>23</v>
      </c>
      <c r="G12" s="34"/>
      <c r="H12" s="34"/>
      <c r="I12" s="106" t="s">
        <v>24</v>
      </c>
      <c r="J12" s="109" t="str">
        <f>'Rekapitulace stavby'!AN8</f>
        <v>5. 1. 2021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26</v>
      </c>
      <c r="E14" s="34"/>
      <c r="F14" s="34"/>
      <c r="G14" s="34"/>
      <c r="H14" s="34"/>
      <c r="I14" s="106" t="s">
        <v>27</v>
      </c>
      <c r="J14" s="108" t="s">
        <v>28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29</v>
      </c>
      <c r="F15" s="34"/>
      <c r="G15" s="34"/>
      <c r="H15" s="34"/>
      <c r="I15" s="106" t="s">
        <v>30</v>
      </c>
      <c r="J15" s="108" t="s">
        <v>31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32</v>
      </c>
      <c r="E17" s="34"/>
      <c r="F17" s="34"/>
      <c r="G17" s="34"/>
      <c r="H17" s="34"/>
      <c r="I17" s="106" t="s">
        <v>27</v>
      </c>
      <c r="J17" s="30" t="str">
        <f>'Rekapitulace stavby'!AN13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6" t="s">
        <v>30</v>
      </c>
      <c r="J18" s="30" t="str">
        <f>'Rekapitulace stavby'!AN14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34</v>
      </c>
      <c r="E20" s="34"/>
      <c r="F20" s="34"/>
      <c r="G20" s="34"/>
      <c r="H20" s="34"/>
      <c r="I20" s="106" t="s">
        <v>27</v>
      </c>
      <c r="J20" s="108" t="s">
        <v>35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36</v>
      </c>
      <c r="F21" s="34"/>
      <c r="G21" s="34"/>
      <c r="H21" s="34"/>
      <c r="I21" s="106" t="s">
        <v>30</v>
      </c>
      <c r="J21" s="108" t="s">
        <v>37</v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39</v>
      </c>
      <c r="E23" s="34"/>
      <c r="F23" s="34"/>
      <c r="G23" s="34"/>
      <c r="H23" s="34"/>
      <c r="I23" s="106" t="s">
        <v>27</v>
      </c>
      <c r="J23" s="108" t="s">
        <v>40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41</v>
      </c>
      <c r="F24" s="34"/>
      <c r="G24" s="34"/>
      <c r="H24" s="34"/>
      <c r="I24" s="106" t="s">
        <v>30</v>
      </c>
      <c r="J24" s="108" t="s">
        <v>40</v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42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59.25" customHeight="1">
      <c r="A27" s="110"/>
      <c r="B27" s="111"/>
      <c r="C27" s="110"/>
      <c r="D27" s="110"/>
      <c r="E27" s="287" t="s">
        <v>43</v>
      </c>
      <c r="F27" s="287"/>
      <c r="G27" s="287"/>
      <c r="H27" s="28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44</v>
      </c>
      <c r="E30" s="34"/>
      <c r="F30" s="34"/>
      <c r="G30" s="34"/>
      <c r="H30" s="34"/>
      <c r="I30" s="34"/>
      <c r="J30" s="115">
        <f>ROUND(J87,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6" t="s">
        <v>46</v>
      </c>
      <c r="G32" s="34"/>
      <c r="H32" s="34"/>
      <c r="I32" s="116" t="s">
        <v>45</v>
      </c>
      <c r="J32" s="116" t="s">
        <v>47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7" t="s">
        <v>48</v>
      </c>
      <c r="E33" s="106" t="s">
        <v>49</v>
      </c>
      <c r="F33" s="118">
        <f>ROUND((SUM(BE87:BE303)),  2)</f>
        <v>0</v>
      </c>
      <c r="G33" s="34"/>
      <c r="H33" s="34"/>
      <c r="I33" s="119">
        <v>0.21</v>
      </c>
      <c r="J33" s="118">
        <f>ROUND(((SUM(BE87:BE303))*I33),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6" t="s">
        <v>50</v>
      </c>
      <c r="F34" s="118">
        <f>ROUND((SUM(BF87:BF303)),  2)</f>
        <v>0</v>
      </c>
      <c r="G34" s="34"/>
      <c r="H34" s="34"/>
      <c r="I34" s="119">
        <v>0.15</v>
      </c>
      <c r="J34" s="118">
        <f>ROUND(((SUM(BF87:BF303))*I34),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6" t="s">
        <v>48</v>
      </c>
      <c r="E35" s="106" t="s">
        <v>51</v>
      </c>
      <c r="F35" s="118">
        <f>ROUND((SUM(BG87:BG303)),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6" t="s">
        <v>52</v>
      </c>
      <c r="F36" s="118">
        <f>ROUND((SUM(BH87:BH303)),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6" t="s">
        <v>53</v>
      </c>
      <c r="F37" s="118">
        <f>ROUND((SUM(BI87:BI303)),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VD Hradištko, protikorozní ochrana vrat HO a DO PK</v>
      </c>
      <c r="F48" s="289"/>
      <c r="G48" s="289"/>
      <c r="H48" s="289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1. - SO 01 Protikorozní ochrana vrat HO</v>
      </c>
      <c r="F50" s="290"/>
      <c r="G50" s="290"/>
      <c r="H50" s="290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Hradištko</v>
      </c>
      <c r="G52" s="36"/>
      <c r="H52" s="36"/>
      <c r="I52" s="29" t="s">
        <v>24</v>
      </c>
      <c r="J52" s="60" t="str">
        <f>IF(J12="","",J12)</f>
        <v>5. 1. 2021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26</v>
      </c>
      <c r="D54" s="36"/>
      <c r="E54" s="36"/>
      <c r="F54" s="27" t="str">
        <f>E15</f>
        <v>Povodí Labe, státní podnik, OIČ, Hradec Králové</v>
      </c>
      <c r="G54" s="36"/>
      <c r="H54" s="36"/>
      <c r="I54" s="29" t="s">
        <v>34</v>
      </c>
      <c r="J54" s="32" t="str">
        <f>E21</f>
        <v>Ing. Ota Dubský, Nechvílova 1825, 148 00 Praha 4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6.4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Ing. Eva Morkesová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4" t="s">
        <v>76</v>
      </c>
      <c r="D59" s="36"/>
      <c r="E59" s="36"/>
      <c r="F59" s="36"/>
      <c r="G59" s="36"/>
      <c r="H59" s="36"/>
      <c r="I59" s="36"/>
      <c r="J59" s="78">
        <f>J87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9" customFormat="1" ht="24.9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95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95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J102</f>
        <v>0</v>
      </c>
      <c r="K62" s="142"/>
      <c r="L62" s="146"/>
    </row>
    <row r="63" spans="1:47" s="9" customFormat="1" ht="24.9" customHeight="1">
      <c r="B63" s="135"/>
      <c r="C63" s="136"/>
      <c r="D63" s="137" t="s">
        <v>105</v>
      </c>
      <c r="E63" s="138"/>
      <c r="F63" s="138"/>
      <c r="G63" s="138"/>
      <c r="H63" s="138"/>
      <c r="I63" s="138"/>
      <c r="J63" s="139">
        <f>J112</f>
        <v>0</v>
      </c>
      <c r="K63" s="136"/>
      <c r="L63" s="140"/>
    </row>
    <row r="64" spans="1:47" s="10" customFormat="1" ht="19.95" customHeight="1">
      <c r="B64" s="141"/>
      <c r="C64" s="142"/>
      <c r="D64" s="143" t="s">
        <v>106</v>
      </c>
      <c r="E64" s="144"/>
      <c r="F64" s="144"/>
      <c r="G64" s="144"/>
      <c r="H64" s="144"/>
      <c r="I64" s="144"/>
      <c r="J64" s="145">
        <f>J113</f>
        <v>0</v>
      </c>
      <c r="K64" s="142"/>
      <c r="L64" s="146"/>
    </row>
    <row r="65" spans="1:31" s="10" customFormat="1" ht="19.95" customHeight="1">
      <c r="B65" s="141"/>
      <c r="C65" s="142"/>
      <c r="D65" s="143" t="s">
        <v>107</v>
      </c>
      <c r="E65" s="144"/>
      <c r="F65" s="144"/>
      <c r="G65" s="144"/>
      <c r="H65" s="144"/>
      <c r="I65" s="144"/>
      <c r="J65" s="145">
        <f>J125</f>
        <v>0</v>
      </c>
      <c r="K65" s="142"/>
      <c r="L65" s="146"/>
    </row>
    <row r="66" spans="1:31" s="10" customFormat="1" ht="19.95" customHeight="1">
      <c r="B66" s="141"/>
      <c r="C66" s="142"/>
      <c r="D66" s="143" t="s">
        <v>108</v>
      </c>
      <c r="E66" s="144"/>
      <c r="F66" s="144"/>
      <c r="G66" s="144"/>
      <c r="H66" s="144"/>
      <c r="I66" s="144"/>
      <c r="J66" s="145">
        <f>J131</f>
        <v>0</v>
      </c>
      <c r="K66" s="142"/>
      <c r="L66" s="146"/>
    </row>
    <row r="67" spans="1:31" s="10" customFormat="1" ht="19.95" customHeight="1">
      <c r="B67" s="141"/>
      <c r="C67" s="142"/>
      <c r="D67" s="143" t="s">
        <v>109</v>
      </c>
      <c r="E67" s="144"/>
      <c r="F67" s="144"/>
      <c r="G67" s="144"/>
      <c r="H67" s="144"/>
      <c r="I67" s="144"/>
      <c r="J67" s="145">
        <f>J255</f>
        <v>0</v>
      </c>
      <c r="K67" s="142"/>
      <c r="L67" s="146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110</v>
      </c>
      <c r="D74" s="36"/>
      <c r="E74" s="36"/>
      <c r="F74" s="36"/>
      <c r="G74" s="36"/>
      <c r="H74" s="3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88" t="str">
        <f>E7</f>
        <v>VD Hradištko, protikorozní ochrana vrat HO a DO PK</v>
      </c>
      <c r="F77" s="289"/>
      <c r="G77" s="289"/>
      <c r="H77" s="289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96</v>
      </c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60" t="str">
        <f>E9</f>
        <v>1. - SO 01 Protikorozní ochrana vrat HO</v>
      </c>
      <c r="F79" s="290"/>
      <c r="G79" s="290"/>
      <c r="H79" s="290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6"/>
      <c r="E81" s="36"/>
      <c r="F81" s="27" t="str">
        <f>F12</f>
        <v>Hradištko</v>
      </c>
      <c r="G81" s="36"/>
      <c r="H81" s="36"/>
      <c r="I81" s="29" t="s">
        <v>24</v>
      </c>
      <c r="J81" s="60" t="str">
        <f>IF(J12="","",J12)</f>
        <v>5. 1. 2021</v>
      </c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049999999999997" customHeight="1">
      <c r="A83" s="34"/>
      <c r="B83" s="35"/>
      <c r="C83" s="29" t="s">
        <v>26</v>
      </c>
      <c r="D83" s="36"/>
      <c r="E83" s="36"/>
      <c r="F83" s="27" t="str">
        <f>E15</f>
        <v>Povodí Labe, státní podnik, OIČ, Hradec Králové</v>
      </c>
      <c r="G83" s="36"/>
      <c r="H83" s="36"/>
      <c r="I83" s="29" t="s">
        <v>34</v>
      </c>
      <c r="J83" s="32" t="str">
        <f>E21</f>
        <v>Ing. Ota Dubský, Nechvílova 1825, 148 00 Praha 4</v>
      </c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6.4">
      <c r="A84" s="34"/>
      <c r="B84" s="35"/>
      <c r="C84" s="29" t="s">
        <v>32</v>
      </c>
      <c r="D84" s="36"/>
      <c r="E84" s="36"/>
      <c r="F84" s="27" t="str">
        <f>IF(E18="","",E18)</f>
        <v>Vyplň údaj</v>
      </c>
      <c r="G84" s="36"/>
      <c r="H84" s="36"/>
      <c r="I84" s="29" t="s">
        <v>39</v>
      </c>
      <c r="J84" s="32" t="str">
        <f>E24</f>
        <v>Ing. Eva Morkesová</v>
      </c>
      <c r="K84" s="36"/>
      <c r="L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7"/>
      <c r="B86" s="148"/>
      <c r="C86" s="149" t="s">
        <v>111</v>
      </c>
      <c r="D86" s="150" t="s">
        <v>63</v>
      </c>
      <c r="E86" s="150" t="s">
        <v>59</v>
      </c>
      <c r="F86" s="150" t="s">
        <v>60</v>
      </c>
      <c r="G86" s="150" t="s">
        <v>112</v>
      </c>
      <c r="H86" s="150" t="s">
        <v>113</v>
      </c>
      <c r="I86" s="150" t="s">
        <v>114</v>
      </c>
      <c r="J86" s="150" t="s">
        <v>100</v>
      </c>
      <c r="K86" s="151" t="s">
        <v>115</v>
      </c>
      <c r="L86" s="152"/>
      <c r="M86" s="69" t="s">
        <v>40</v>
      </c>
      <c r="N86" s="70" t="s">
        <v>48</v>
      </c>
      <c r="O86" s="70" t="s">
        <v>116</v>
      </c>
      <c r="P86" s="70" t="s">
        <v>117</v>
      </c>
      <c r="Q86" s="70" t="s">
        <v>118</v>
      </c>
      <c r="R86" s="70" t="s">
        <v>119</v>
      </c>
      <c r="S86" s="70" t="s">
        <v>120</v>
      </c>
      <c r="T86" s="71" t="s">
        <v>121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8" customHeight="1">
      <c r="A87" s="34"/>
      <c r="B87" s="35"/>
      <c r="C87" s="76" t="s">
        <v>122</v>
      </c>
      <c r="D87" s="36"/>
      <c r="E87" s="36"/>
      <c r="F87" s="36"/>
      <c r="G87" s="36"/>
      <c r="H87" s="36"/>
      <c r="I87" s="36"/>
      <c r="J87" s="153">
        <f>BK87</f>
        <v>0</v>
      </c>
      <c r="K87" s="36"/>
      <c r="L87" s="39"/>
      <c r="M87" s="72"/>
      <c r="N87" s="154"/>
      <c r="O87" s="73"/>
      <c r="P87" s="155">
        <f>P88+P112</f>
        <v>0</v>
      </c>
      <c r="Q87" s="73"/>
      <c r="R87" s="155">
        <f>R88+R112</f>
        <v>14.464109799999999</v>
      </c>
      <c r="S87" s="73"/>
      <c r="T87" s="156">
        <f>T88+T112</f>
        <v>12.018360000000001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77</v>
      </c>
      <c r="AU87" s="17" t="s">
        <v>101</v>
      </c>
      <c r="BK87" s="157">
        <f>BK88+BK112</f>
        <v>0</v>
      </c>
    </row>
    <row r="88" spans="1:65" s="12" customFormat="1" ht="25.95" customHeight="1">
      <c r="B88" s="158"/>
      <c r="C88" s="159"/>
      <c r="D88" s="160" t="s">
        <v>77</v>
      </c>
      <c r="E88" s="161" t="s">
        <v>123</v>
      </c>
      <c r="F88" s="161" t="s">
        <v>124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P89+P102</f>
        <v>0</v>
      </c>
      <c r="Q88" s="166"/>
      <c r="R88" s="167">
        <f>R89+R102</f>
        <v>0</v>
      </c>
      <c r="S88" s="166"/>
      <c r="T88" s="168">
        <f>T89+T102</f>
        <v>0</v>
      </c>
      <c r="AR88" s="169" t="s">
        <v>86</v>
      </c>
      <c r="AT88" s="170" t="s">
        <v>77</v>
      </c>
      <c r="AU88" s="170" t="s">
        <v>78</v>
      </c>
      <c r="AY88" s="169" t="s">
        <v>125</v>
      </c>
      <c r="BK88" s="171">
        <f>BK89+BK102</f>
        <v>0</v>
      </c>
    </row>
    <row r="89" spans="1:65" s="12" customFormat="1" ht="22.8" customHeight="1">
      <c r="B89" s="158"/>
      <c r="C89" s="159"/>
      <c r="D89" s="160" t="s">
        <v>77</v>
      </c>
      <c r="E89" s="172" t="s">
        <v>126</v>
      </c>
      <c r="F89" s="172" t="s">
        <v>127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SUM(P90:P101)</f>
        <v>0</v>
      </c>
      <c r="Q89" s="166"/>
      <c r="R89" s="167">
        <f>SUM(R90:R101)</f>
        <v>0</v>
      </c>
      <c r="S89" s="166"/>
      <c r="T89" s="168">
        <f>SUM(T90:T101)</f>
        <v>0</v>
      </c>
      <c r="AR89" s="169" t="s">
        <v>86</v>
      </c>
      <c r="AT89" s="170" t="s">
        <v>77</v>
      </c>
      <c r="AU89" s="170" t="s">
        <v>86</v>
      </c>
      <c r="AY89" s="169" t="s">
        <v>125</v>
      </c>
      <c r="BK89" s="171">
        <f>SUM(BK90:BK101)</f>
        <v>0</v>
      </c>
    </row>
    <row r="90" spans="1:65" s="2" customFormat="1" ht="14.4" customHeight="1">
      <c r="A90" s="34"/>
      <c r="B90" s="35"/>
      <c r="C90" s="174" t="s">
        <v>86</v>
      </c>
      <c r="D90" s="174" t="s">
        <v>128</v>
      </c>
      <c r="E90" s="175" t="s">
        <v>129</v>
      </c>
      <c r="F90" s="176" t="s">
        <v>130</v>
      </c>
      <c r="G90" s="177" t="s">
        <v>131</v>
      </c>
      <c r="H90" s="178">
        <v>189</v>
      </c>
      <c r="I90" s="179"/>
      <c r="J90" s="180">
        <f>ROUND(I90*H90,2)</f>
        <v>0</v>
      </c>
      <c r="K90" s="176" t="s">
        <v>132</v>
      </c>
      <c r="L90" s="39"/>
      <c r="M90" s="181" t="s">
        <v>40</v>
      </c>
      <c r="N90" s="182" t="s">
        <v>51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5" t="s">
        <v>133</v>
      </c>
      <c r="AT90" s="185" t="s">
        <v>128</v>
      </c>
      <c r="AU90" s="185" t="s">
        <v>88</v>
      </c>
      <c r="AY90" s="17" t="s">
        <v>125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7" t="s">
        <v>133</v>
      </c>
      <c r="BK90" s="186">
        <f>ROUND(I90*H90,2)</f>
        <v>0</v>
      </c>
      <c r="BL90" s="17" t="s">
        <v>133</v>
      </c>
      <c r="BM90" s="185" t="s">
        <v>134</v>
      </c>
    </row>
    <row r="91" spans="1:65" s="2" customFormat="1" ht="19.2">
      <c r="A91" s="34"/>
      <c r="B91" s="35"/>
      <c r="C91" s="36"/>
      <c r="D91" s="187" t="s">
        <v>135</v>
      </c>
      <c r="E91" s="36"/>
      <c r="F91" s="188" t="s">
        <v>136</v>
      </c>
      <c r="G91" s="36"/>
      <c r="H91" s="36"/>
      <c r="I91" s="189"/>
      <c r="J91" s="36"/>
      <c r="K91" s="36"/>
      <c r="L91" s="39"/>
      <c r="M91" s="190"/>
      <c r="N91" s="191"/>
      <c r="O91" s="65"/>
      <c r="P91" s="65"/>
      <c r="Q91" s="65"/>
      <c r="R91" s="65"/>
      <c r="S91" s="65"/>
      <c r="T91" s="6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88</v>
      </c>
    </row>
    <row r="92" spans="1:65" s="13" customFormat="1" ht="10.199999999999999">
      <c r="B92" s="192"/>
      <c r="C92" s="193"/>
      <c r="D92" s="187" t="s">
        <v>137</v>
      </c>
      <c r="E92" s="194" t="s">
        <v>40</v>
      </c>
      <c r="F92" s="195" t="s">
        <v>138</v>
      </c>
      <c r="G92" s="193"/>
      <c r="H92" s="194" t="s">
        <v>40</v>
      </c>
      <c r="I92" s="196"/>
      <c r="J92" s="193"/>
      <c r="K92" s="193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137</v>
      </c>
      <c r="AU92" s="201" t="s">
        <v>88</v>
      </c>
      <c r="AV92" s="13" t="s">
        <v>86</v>
      </c>
      <c r="AW92" s="13" t="s">
        <v>38</v>
      </c>
      <c r="AX92" s="13" t="s">
        <v>78</v>
      </c>
      <c r="AY92" s="201" t="s">
        <v>125</v>
      </c>
    </row>
    <row r="93" spans="1:65" s="14" customFormat="1" ht="10.199999999999999">
      <c r="B93" s="202"/>
      <c r="C93" s="203"/>
      <c r="D93" s="187" t="s">
        <v>137</v>
      </c>
      <c r="E93" s="204" t="s">
        <v>40</v>
      </c>
      <c r="F93" s="205" t="s">
        <v>139</v>
      </c>
      <c r="G93" s="203"/>
      <c r="H93" s="206">
        <v>189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137</v>
      </c>
      <c r="AU93" s="212" t="s">
        <v>88</v>
      </c>
      <c r="AV93" s="14" t="s">
        <v>88</v>
      </c>
      <c r="AW93" s="14" t="s">
        <v>38</v>
      </c>
      <c r="AX93" s="14" t="s">
        <v>86</v>
      </c>
      <c r="AY93" s="212" t="s">
        <v>125</v>
      </c>
    </row>
    <row r="94" spans="1:65" s="2" customFormat="1" ht="14.4" customHeight="1">
      <c r="A94" s="34"/>
      <c r="B94" s="35"/>
      <c r="C94" s="174" t="s">
        <v>88</v>
      </c>
      <c r="D94" s="174" t="s">
        <v>128</v>
      </c>
      <c r="E94" s="175" t="s">
        <v>140</v>
      </c>
      <c r="F94" s="176" t="s">
        <v>141</v>
      </c>
      <c r="G94" s="177" t="s">
        <v>131</v>
      </c>
      <c r="H94" s="178">
        <v>5670</v>
      </c>
      <c r="I94" s="179"/>
      <c r="J94" s="180">
        <f>ROUND(I94*H94,2)</f>
        <v>0</v>
      </c>
      <c r="K94" s="176" t="s">
        <v>132</v>
      </c>
      <c r="L94" s="39"/>
      <c r="M94" s="181" t="s">
        <v>40</v>
      </c>
      <c r="N94" s="182" t="s">
        <v>51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5" t="s">
        <v>133</v>
      </c>
      <c r="AT94" s="185" t="s">
        <v>128</v>
      </c>
      <c r="AU94" s="185" t="s">
        <v>88</v>
      </c>
      <c r="AY94" s="17" t="s">
        <v>125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7" t="s">
        <v>133</v>
      </c>
      <c r="BK94" s="186">
        <f>ROUND(I94*H94,2)</f>
        <v>0</v>
      </c>
      <c r="BL94" s="17" t="s">
        <v>133</v>
      </c>
      <c r="BM94" s="185" t="s">
        <v>142</v>
      </c>
    </row>
    <row r="95" spans="1:65" s="2" customFormat="1" ht="19.2">
      <c r="A95" s="34"/>
      <c r="B95" s="35"/>
      <c r="C95" s="36"/>
      <c r="D95" s="187" t="s">
        <v>135</v>
      </c>
      <c r="E95" s="36"/>
      <c r="F95" s="188" t="s">
        <v>143</v>
      </c>
      <c r="G95" s="36"/>
      <c r="H95" s="36"/>
      <c r="I95" s="189"/>
      <c r="J95" s="36"/>
      <c r="K95" s="36"/>
      <c r="L95" s="39"/>
      <c r="M95" s="190"/>
      <c r="N95" s="191"/>
      <c r="O95" s="65"/>
      <c r="P95" s="65"/>
      <c r="Q95" s="65"/>
      <c r="R95" s="65"/>
      <c r="S95" s="65"/>
      <c r="T95" s="6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88</v>
      </c>
    </row>
    <row r="96" spans="1:65" s="13" customFormat="1" ht="10.199999999999999">
      <c r="B96" s="192"/>
      <c r="C96" s="193"/>
      <c r="D96" s="187" t="s">
        <v>137</v>
      </c>
      <c r="E96" s="194" t="s">
        <v>40</v>
      </c>
      <c r="F96" s="195" t="s">
        <v>144</v>
      </c>
      <c r="G96" s="193"/>
      <c r="H96" s="194" t="s">
        <v>40</v>
      </c>
      <c r="I96" s="196"/>
      <c r="J96" s="193"/>
      <c r="K96" s="193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137</v>
      </c>
      <c r="AU96" s="201" t="s">
        <v>88</v>
      </c>
      <c r="AV96" s="13" t="s">
        <v>86</v>
      </c>
      <c r="AW96" s="13" t="s">
        <v>38</v>
      </c>
      <c r="AX96" s="13" t="s">
        <v>78</v>
      </c>
      <c r="AY96" s="201" t="s">
        <v>125</v>
      </c>
    </row>
    <row r="97" spans="1:65" s="14" customFormat="1" ht="10.199999999999999">
      <c r="B97" s="202"/>
      <c r="C97" s="203"/>
      <c r="D97" s="187" t="s">
        <v>137</v>
      </c>
      <c r="E97" s="204" t="s">
        <v>40</v>
      </c>
      <c r="F97" s="205" t="s">
        <v>145</v>
      </c>
      <c r="G97" s="203"/>
      <c r="H97" s="206">
        <v>5670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88</v>
      </c>
      <c r="AV97" s="14" t="s">
        <v>88</v>
      </c>
      <c r="AW97" s="14" t="s">
        <v>38</v>
      </c>
      <c r="AX97" s="14" t="s">
        <v>86</v>
      </c>
      <c r="AY97" s="212" t="s">
        <v>125</v>
      </c>
    </row>
    <row r="98" spans="1:65" s="2" customFormat="1" ht="14.4" customHeight="1">
      <c r="A98" s="34"/>
      <c r="B98" s="35"/>
      <c r="C98" s="174" t="s">
        <v>146</v>
      </c>
      <c r="D98" s="174" t="s">
        <v>128</v>
      </c>
      <c r="E98" s="175" t="s">
        <v>147</v>
      </c>
      <c r="F98" s="176" t="s">
        <v>148</v>
      </c>
      <c r="G98" s="177" t="s">
        <v>131</v>
      </c>
      <c r="H98" s="178">
        <v>189</v>
      </c>
      <c r="I98" s="179"/>
      <c r="J98" s="180">
        <f>ROUND(I98*H98,2)</f>
        <v>0</v>
      </c>
      <c r="K98" s="176" t="s">
        <v>132</v>
      </c>
      <c r="L98" s="39"/>
      <c r="M98" s="181" t="s">
        <v>40</v>
      </c>
      <c r="N98" s="182" t="s">
        <v>51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5" t="s">
        <v>133</v>
      </c>
      <c r="AT98" s="185" t="s">
        <v>128</v>
      </c>
      <c r="AU98" s="185" t="s">
        <v>88</v>
      </c>
      <c r="AY98" s="17" t="s">
        <v>125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7" t="s">
        <v>133</v>
      </c>
      <c r="BK98" s="186">
        <f>ROUND(I98*H98,2)</f>
        <v>0</v>
      </c>
      <c r="BL98" s="17" t="s">
        <v>133</v>
      </c>
      <c r="BM98" s="185" t="s">
        <v>149</v>
      </c>
    </row>
    <row r="99" spans="1:65" s="2" customFormat="1" ht="19.2">
      <c r="A99" s="34"/>
      <c r="B99" s="35"/>
      <c r="C99" s="36"/>
      <c r="D99" s="187" t="s">
        <v>135</v>
      </c>
      <c r="E99" s="36"/>
      <c r="F99" s="188" t="s">
        <v>150</v>
      </c>
      <c r="G99" s="36"/>
      <c r="H99" s="36"/>
      <c r="I99" s="189"/>
      <c r="J99" s="36"/>
      <c r="K99" s="36"/>
      <c r="L99" s="39"/>
      <c r="M99" s="190"/>
      <c r="N99" s="191"/>
      <c r="O99" s="65"/>
      <c r="P99" s="65"/>
      <c r="Q99" s="65"/>
      <c r="R99" s="65"/>
      <c r="S99" s="65"/>
      <c r="T99" s="6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135</v>
      </c>
      <c r="AU99" s="17" t="s">
        <v>88</v>
      </c>
    </row>
    <row r="100" spans="1:65" s="13" customFormat="1" ht="10.199999999999999">
      <c r="B100" s="192"/>
      <c r="C100" s="193"/>
      <c r="D100" s="187" t="s">
        <v>137</v>
      </c>
      <c r="E100" s="194" t="s">
        <v>40</v>
      </c>
      <c r="F100" s="195" t="s">
        <v>151</v>
      </c>
      <c r="G100" s="193"/>
      <c r="H100" s="194" t="s">
        <v>40</v>
      </c>
      <c r="I100" s="196"/>
      <c r="J100" s="193"/>
      <c r="K100" s="193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137</v>
      </c>
      <c r="AU100" s="201" t="s">
        <v>88</v>
      </c>
      <c r="AV100" s="13" t="s">
        <v>86</v>
      </c>
      <c r="AW100" s="13" t="s">
        <v>38</v>
      </c>
      <c r="AX100" s="13" t="s">
        <v>78</v>
      </c>
      <c r="AY100" s="201" t="s">
        <v>125</v>
      </c>
    </row>
    <row r="101" spans="1:65" s="14" customFormat="1" ht="10.199999999999999">
      <c r="B101" s="202"/>
      <c r="C101" s="203"/>
      <c r="D101" s="187" t="s">
        <v>137</v>
      </c>
      <c r="E101" s="204" t="s">
        <v>40</v>
      </c>
      <c r="F101" s="205" t="s">
        <v>139</v>
      </c>
      <c r="G101" s="203"/>
      <c r="H101" s="206">
        <v>189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137</v>
      </c>
      <c r="AU101" s="212" t="s">
        <v>88</v>
      </c>
      <c r="AV101" s="14" t="s">
        <v>88</v>
      </c>
      <c r="AW101" s="14" t="s">
        <v>38</v>
      </c>
      <c r="AX101" s="14" t="s">
        <v>86</v>
      </c>
      <c r="AY101" s="212" t="s">
        <v>125</v>
      </c>
    </row>
    <row r="102" spans="1:65" s="12" customFormat="1" ht="22.8" customHeight="1">
      <c r="B102" s="158"/>
      <c r="C102" s="159"/>
      <c r="D102" s="160" t="s">
        <v>77</v>
      </c>
      <c r="E102" s="172" t="s">
        <v>152</v>
      </c>
      <c r="F102" s="172" t="s">
        <v>153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SUM(P103:P111)</f>
        <v>0</v>
      </c>
      <c r="Q102" s="166"/>
      <c r="R102" s="167">
        <f>SUM(R103:R111)</f>
        <v>0</v>
      </c>
      <c r="S102" s="166"/>
      <c r="T102" s="168">
        <f>SUM(T103:T111)</f>
        <v>0</v>
      </c>
      <c r="AR102" s="169" t="s">
        <v>86</v>
      </c>
      <c r="AT102" s="170" t="s">
        <v>77</v>
      </c>
      <c r="AU102" s="170" t="s">
        <v>86</v>
      </c>
      <c r="AY102" s="169" t="s">
        <v>125</v>
      </c>
      <c r="BK102" s="171">
        <f>SUM(BK103:BK111)</f>
        <v>0</v>
      </c>
    </row>
    <row r="103" spans="1:65" s="2" customFormat="1" ht="14.4" customHeight="1">
      <c r="A103" s="34"/>
      <c r="B103" s="35"/>
      <c r="C103" s="174" t="s">
        <v>133</v>
      </c>
      <c r="D103" s="174" t="s">
        <v>128</v>
      </c>
      <c r="E103" s="175" t="s">
        <v>154</v>
      </c>
      <c r="F103" s="176" t="s">
        <v>155</v>
      </c>
      <c r="G103" s="177" t="s">
        <v>156</v>
      </c>
      <c r="H103" s="178">
        <v>0.41899999999999998</v>
      </c>
      <c r="I103" s="179"/>
      <c r="J103" s="180">
        <f>ROUND(I103*H103,2)</f>
        <v>0</v>
      </c>
      <c r="K103" s="176" t="s">
        <v>40</v>
      </c>
      <c r="L103" s="39"/>
      <c r="M103" s="181" t="s">
        <v>40</v>
      </c>
      <c r="N103" s="182" t="s">
        <v>51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5" t="s">
        <v>133</v>
      </c>
      <c r="AT103" s="185" t="s">
        <v>128</v>
      </c>
      <c r="AU103" s="185" t="s">
        <v>88</v>
      </c>
      <c r="AY103" s="17" t="s">
        <v>125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7" t="s">
        <v>133</v>
      </c>
      <c r="BK103" s="186">
        <f>ROUND(I103*H103,2)</f>
        <v>0</v>
      </c>
      <c r="BL103" s="17" t="s">
        <v>133</v>
      </c>
      <c r="BM103" s="185" t="s">
        <v>157</v>
      </c>
    </row>
    <row r="104" spans="1:65" s="2" customFormat="1" ht="10.199999999999999">
      <c r="A104" s="34"/>
      <c r="B104" s="35"/>
      <c r="C104" s="36"/>
      <c r="D104" s="187" t="s">
        <v>135</v>
      </c>
      <c r="E104" s="36"/>
      <c r="F104" s="188" t="s">
        <v>155</v>
      </c>
      <c r="G104" s="36"/>
      <c r="H104" s="36"/>
      <c r="I104" s="189"/>
      <c r="J104" s="36"/>
      <c r="K104" s="36"/>
      <c r="L104" s="39"/>
      <c r="M104" s="190"/>
      <c r="N104" s="191"/>
      <c r="O104" s="65"/>
      <c r="P104" s="65"/>
      <c r="Q104" s="65"/>
      <c r="R104" s="65"/>
      <c r="S104" s="65"/>
      <c r="T104" s="6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135</v>
      </c>
      <c r="AU104" s="17" t="s">
        <v>88</v>
      </c>
    </row>
    <row r="105" spans="1:65" s="13" customFormat="1" ht="10.199999999999999">
      <c r="B105" s="192"/>
      <c r="C105" s="193"/>
      <c r="D105" s="187" t="s">
        <v>137</v>
      </c>
      <c r="E105" s="194" t="s">
        <v>40</v>
      </c>
      <c r="F105" s="195" t="s">
        <v>158</v>
      </c>
      <c r="G105" s="193"/>
      <c r="H105" s="194" t="s">
        <v>40</v>
      </c>
      <c r="I105" s="196"/>
      <c r="J105" s="193"/>
      <c r="K105" s="193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137</v>
      </c>
      <c r="AU105" s="201" t="s">
        <v>88</v>
      </c>
      <c r="AV105" s="13" t="s">
        <v>86</v>
      </c>
      <c r="AW105" s="13" t="s">
        <v>38</v>
      </c>
      <c r="AX105" s="13" t="s">
        <v>78</v>
      </c>
      <c r="AY105" s="201" t="s">
        <v>125</v>
      </c>
    </row>
    <row r="106" spans="1:65" s="13" customFormat="1" ht="10.199999999999999">
      <c r="B106" s="192"/>
      <c r="C106" s="193"/>
      <c r="D106" s="187" t="s">
        <v>137</v>
      </c>
      <c r="E106" s="194" t="s">
        <v>40</v>
      </c>
      <c r="F106" s="195" t="s">
        <v>159</v>
      </c>
      <c r="G106" s="193"/>
      <c r="H106" s="194" t="s">
        <v>40</v>
      </c>
      <c r="I106" s="196"/>
      <c r="J106" s="193"/>
      <c r="K106" s="193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137</v>
      </c>
      <c r="AU106" s="201" t="s">
        <v>88</v>
      </c>
      <c r="AV106" s="13" t="s">
        <v>86</v>
      </c>
      <c r="AW106" s="13" t="s">
        <v>38</v>
      </c>
      <c r="AX106" s="13" t="s">
        <v>78</v>
      </c>
      <c r="AY106" s="201" t="s">
        <v>125</v>
      </c>
    </row>
    <row r="107" spans="1:65" s="14" customFormat="1" ht="10.199999999999999">
      <c r="B107" s="202"/>
      <c r="C107" s="203"/>
      <c r="D107" s="187" t="s">
        <v>137</v>
      </c>
      <c r="E107" s="204" t="s">
        <v>40</v>
      </c>
      <c r="F107" s="205" t="s">
        <v>160</v>
      </c>
      <c r="G107" s="203"/>
      <c r="H107" s="206">
        <v>0.41899999999999998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137</v>
      </c>
      <c r="AU107" s="212" t="s">
        <v>88</v>
      </c>
      <c r="AV107" s="14" t="s">
        <v>88</v>
      </c>
      <c r="AW107" s="14" t="s">
        <v>38</v>
      </c>
      <c r="AX107" s="14" t="s">
        <v>86</v>
      </c>
      <c r="AY107" s="212" t="s">
        <v>125</v>
      </c>
    </row>
    <row r="108" spans="1:65" s="2" customFormat="1" ht="14.4" customHeight="1">
      <c r="A108" s="34"/>
      <c r="B108" s="35"/>
      <c r="C108" s="174" t="s">
        <v>161</v>
      </c>
      <c r="D108" s="174" t="s">
        <v>128</v>
      </c>
      <c r="E108" s="175" t="s">
        <v>162</v>
      </c>
      <c r="F108" s="176" t="s">
        <v>163</v>
      </c>
      <c r="G108" s="177" t="s">
        <v>156</v>
      </c>
      <c r="H108" s="178">
        <v>12.015000000000001</v>
      </c>
      <c r="I108" s="179"/>
      <c r="J108" s="180">
        <f>ROUND(I108*H108,2)</f>
        <v>0</v>
      </c>
      <c r="K108" s="176" t="s">
        <v>40</v>
      </c>
      <c r="L108" s="39"/>
      <c r="M108" s="181" t="s">
        <v>40</v>
      </c>
      <c r="N108" s="182" t="s">
        <v>51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5" t="s">
        <v>133</v>
      </c>
      <c r="AT108" s="185" t="s">
        <v>128</v>
      </c>
      <c r="AU108" s="185" t="s">
        <v>88</v>
      </c>
      <c r="AY108" s="17" t="s">
        <v>125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7" t="s">
        <v>133</v>
      </c>
      <c r="BK108" s="186">
        <f>ROUND(I108*H108,2)</f>
        <v>0</v>
      </c>
      <c r="BL108" s="17" t="s">
        <v>133</v>
      </c>
      <c r="BM108" s="185" t="s">
        <v>164</v>
      </c>
    </row>
    <row r="109" spans="1:65" s="2" customFormat="1" ht="19.2">
      <c r="A109" s="34"/>
      <c r="B109" s="35"/>
      <c r="C109" s="36"/>
      <c r="D109" s="187" t="s">
        <v>135</v>
      </c>
      <c r="E109" s="36"/>
      <c r="F109" s="188" t="s">
        <v>165</v>
      </c>
      <c r="G109" s="36"/>
      <c r="H109" s="36"/>
      <c r="I109" s="189"/>
      <c r="J109" s="36"/>
      <c r="K109" s="36"/>
      <c r="L109" s="39"/>
      <c r="M109" s="190"/>
      <c r="N109" s="191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135</v>
      </c>
      <c r="AU109" s="17" t="s">
        <v>88</v>
      </c>
    </row>
    <row r="110" spans="1:65" s="13" customFormat="1" ht="20.399999999999999">
      <c r="B110" s="192"/>
      <c r="C110" s="193"/>
      <c r="D110" s="187" t="s">
        <v>137</v>
      </c>
      <c r="E110" s="194" t="s">
        <v>40</v>
      </c>
      <c r="F110" s="195" t="s">
        <v>166</v>
      </c>
      <c r="G110" s="193"/>
      <c r="H110" s="194" t="s">
        <v>40</v>
      </c>
      <c r="I110" s="196"/>
      <c r="J110" s="193"/>
      <c r="K110" s="193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137</v>
      </c>
      <c r="AU110" s="201" t="s">
        <v>88</v>
      </c>
      <c r="AV110" s="13" t="s">
        <v>86</v>
      </c>
      <c r="AW110" s="13" t="s">
        <v>38</v>
      </c>
      <c r="AX110" s="13" t="s">
        <v>78</v>
      </c>
      <c r="AY110" s="201" t="s">
        <v>125</v>
      </c>
    </row>
    <row r="111" spans="1:65" s="14" customFormat="1" ht="10.199999999999999">
      <c r="B111" s="202"/>
      <c r="C111" s="203"/>
      <c r="D111" s="187" t="s">
        <v>137</v>
      </c>
      <c r="E111" s="204" t="s">
        <v>40</v>
      </c>
      <c r="F111" s="205" t="s">
        <v>167</v>
      </c>
      <c r="G111" s="203"/>
      <c r="H111" s="206">
        <v>12.015000000000001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137</v>
      </c>
      <c r="AU111" s="212" t="s">
        <v>88</v>
      </c>
      <c r="AV111" s="14" t="s">
        <v>88</v>
      </c>
      <c r="AW111" s="14" t="s">
        <v>38</v>
      </c>
      <c r="AX111" s="14" t="s">
        <v>86</v>
      </c>
      <c r="AY111" s="212" t="s">
        <v>125</v>
      </c>
    </row>
    <row r="112" spans="1:65" s="12" customFormat="1" ht="25.95" customHeight="1">
      <c r="B112" s="158"/>
      <c r="C112" s="159"/>
      <c r="D112" s="160" t="s">
        <v>77</v>
      </c>
      <c r="E112" s="161" t="s">
        <v>168</v>
      </c>
      <c r="F112" s="161" t="s">
        <v>169</v>
      </c>
      <c r="G112" s="159"/>
      <c r="H112" s="159"/>
      <c r="I112" s="162"/>
      <c r="J112" s="163">
        <f>BK112</f>
        <v>0</v>
      </c>
      <c r="K112" s="159"/>
      <c r="L112" s="164"/>
      <c r="M112" s="165"/>
      <c r="N112" s="166"/>
      <c r="O112" s="166"/>
      <c r="P112" s="167">
        <f>P113+P125+P131+P255</f>
        <v>0</v>
      </c>
      <c r="Q112" s="166"/>
      <c r="R112" s="167">
        <f>R113+R125+R131+R255</f>
        <v>14.464109799999999</v>
      </c>
      <c r="S112" s="166"/>
      <c r="T112" s="168">
        <f>T113+T125+T131+T255</f>
        <v>12.018360000000001</v>
      </c>
      <c r="AR112" s="169" t="s">
        <v>88</v>
      </c>
      <c r="AT112" s="170" t="s">
        <v>77</v>
      </c>
      <c r="AU112" s="170" t="s">
        <v>78</v>
      </c>
      <c r="AY112" s="169" t="s">
        <v>125</v>
      </c>
      <c r="BK112" s="171">
        <f>BK113+BK125+BK131+BK255</f>
        <v>0</v>
      </c>
    </row>
    <row r="113" spans="1:65" s="12" customFormat="1" ht="22.8" customHeight="1">
      <c r="B113" s="158"/>
      <c r="C113" s="159"/>
      <c r="D113" s="160" t="s">
        <v>77</v>
      </c>
      <c r="E113" s="172" t="s">
        <v>170</v>
      </c>
      <c r="F113" s="172" t="s">
        <v>171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SUM(P114:P124)</f>
        <v>0</v>
      </c>
      <c r="Q113" s="166"/>
      <c r="R113" s="167">
        <f>SUM(R114:R124)</f>
        <v>0</v>
      </c>
      <c r="S113" s="166"/>
      <c r="T113" s="168">
        <f>SUM(T114:T124)</f>
        <v>0</v>
      </c>
      <c r="AR113" s="169" t="s">
        <v>88</v>
      </c>
      <c r="AT113" s="170" t="s">
        <v>77</v>
      </c>
      <c r="AU113" s="170" t="s">
        <v>86</v>
      </c>
      <c r="AY113" s="169" t="s">
        <v>125</v>
      </c>
      <c r="BK113" s="171">
        <f>SUM(BK114:BK124)</f>
        <v>0</v>
      </c>
    </row>
    <row r="114" spans="1:65" s="2" customFormat="1" ht="14.4" customHeight="1">
      <c r="A114" s="34"/>
      <c r="B114" s="35"/>
      <c r="C114" s="174" t="s">
        <v>172</v>
      </c>
      <c r="D114" s="174" t="s">
        <v>128</v>
      </c>
      <c r="E114" s="175" t="s">
        <v>173</v>
      </c>
      <c r="F114" s="176" t="s">
        <v>174</v>
      </c>
      <c r="G114" s="177" t="s">
        <v>175</v>
      </c>
      <c r="H114" s="178">
        <v>2</v>
      </c>
      <c r="I114" s="179"/>
      <c r="J114" s="180">
        <f>ROUND(I114*H114,2)</f>
        <v>0</v>
      </c>
      <c r="K114" s="176" t="s">
        <v>40</v>
      </c>
      <c r="L114" s="39"/>
      <c r="M114" s="181" t="s">
        <v>40</v>
      </c>
      <c r="N114" s="182" t="s">
        <v>51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176</v>
      </c>
      <c r="AT114" s="185" t="s">
        <v>128</v>
      </c>
      <c r="AU114" s="185" t="s">
        <v>88</v>
      </c>
      <c r="AY114" s="17" t="s">
        <v>125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133</v>
      </c>
      <c r="BK114" s="186">
        <f>ROUND(I114*H114,2)</f>
        <v>0</v>
      </c>
      <c r="BL114" s="17" t="s">
        <v>176</v>
      </c>
      <c r="BM114" s="185" t="s">
        <v>177</v>
      </c>
    </row>
    <row r="115" spans="1:65" s="2" customFormat="1" ht="10.199999999999999">
      <c r="A115" s="34"/>
      <c r="B115" s="35"/>
      <c r="C115" s="36"/>
      <c r="D115" s="187" t="s">
        <v>135</v>
      </c>
      <c r="E115" s="36"/>
      <c r="F115" s="188" t="s">
        <v>174</v>
      </c>
      <c r="G115" s="36"/>
      <c r="H115" s="36"/>
      <c r="I115" s="189"/>
      <c r="J115" s="36"/>
      <c r="K115" s="36"/>
      <c r="L115" s="39"/>
      <c r="M115" s="190"/>
      <c r="N115" s="191"/>
      <c r="O115" s="65"/>
      <c r="P115" s="65"/>
      <c r="Q115" s="65"/>
      <c r="R115" s="65"/>
      <c r="S115" s="65"/>
      <c r="T115" s="6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135</v>
      </c>
      <c r="AU115" s="17" t="s">
        <v>88</v>
      </c>
    </row>
    <row r="116" spans="1:65" s="13" customFormat="1" ht="10.199999999999999">
      <c r="B116" s="192"/>
      <c r="C116" s="193"/>
      <c r="D116" s="187" t="s">
        <v>137</v>
      </c>
      <c r="E116" s="194" t="s">
        <v>40</v>
      </c>
      <c r="F116" s="195" t="s">
        <v>178</v>
      </c>
      <c r="G116" s="193"/>
      <c r="H116" s="194" t="s">
        <v>40</v>
      </c>
      <c r="I116" s="196"/>
      <c r="J116" s="193"/>
      <c r="K116" s="193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137</v>
      </c>
      <c r="AU116" s="201" t="s">
        <v>88</v>
      </c>
      <c r="AV116" s="13" t="s">
        <v>86</v>
      </c>
      <c r="AW116" s="13" t="s">
        <v>38</v>
      </c>
      <c r="AX116" s="13" t="s">
        <v>78</v>
      </c>
      <c r="AY116" s="201" t="s">
        <v>125</v>
      </c>
    </row>
    <row r="117" spans="1:65" s="13" customFormat="1" ht="20.399999999999999">
      <c r="B117" s="192"/>
      <c r="C117" s="193"/>
      <c r="D117" s="187" t="s">
        <v>137</v>
      </c>
      <c r="E117" s="194" t="s">
        <v>40</v>
      </c>
      <c r="F117" s="195" t="s">
        <v>179</v>
      </c>
      <c r="G117" s="193"/>
      <c r="H117" s="194" t="s">
        <v>40</v>
      </c>
      <c r="I117" s="196"/>
      <c r="J117" s="193"/>
      <c r="K117" s="193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137</v>
      </c>
      <c r="AU117" s="201" t="s">
        <v>88</v>
      </c>
      <c r="AV117" s="13" t="s">
        <v>86</v>
      </c>
      <c r="AW117" s="13" t="s">
        <v>38</v>
      </c>
      <c r="AX117" s="13" t="s">
        <v>78</v>
      </c>
      <c r="AY117" s="201" t="s">
        <v>125</v>
      </c>
    </row>
    <row r="118" spans="1:65" s="13" customFormat="1" ht="10.199999999999999">
      <c r="B118" s="192"/>
      <c r="C118" s="193"/>
      <c r="D118" s="187" t="s">
        <v>137</v>
      </c>
      <c r="E118" s="194" t="s">
        <v>40</v>
      </c>
      <c r="F118" s="195" t="s">
        <v>180</v>
      </c>
      <c r="G118" s="193"/>
      <c r="H118" s="194" t="s">
        <v>40</v>
      </c>
      <c r="I118" s="196"/>
      <c r="J118" s="193"/>
      <c r="K118" s="193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137</v>
      </c>
      <c r="AU118" s="201" t="s">
        <v>88</v>
      </c>
      <c r="AV118" s="13" t="s">
        <v>86</v>
      </c>
      <c r="AW118" s="13" t="s">
        <v>38</v>
      </c>
      <c r="AX118" s="13" t="s">
        <v>78</v>
      </c>
      <c r="AY118" s="201" t="s">
        <v>125</v>
      </c>
    </row>
    <row r="119" spans="1:65" s="14" customFormat="1" ht="10.199999999999999">
      <c r="B119" s="202"/>
      <c r="C119" s="203"/>
      <c r="D119" s="187" t="s">
        <v>137</v>
      </c>
      <c r="E119" s="204" t="s">
        <v>40</v>
      </c>
      <c r="F119" s="205" t="s">
        <v>88</v>
      </c>
      <c r="G119" s="203"/>
      <c r="H119" s="206">
        <v>2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137</v>
      </c>
      <c r="AU119" s="212" t="s">
        <v>88</v>
      </c>
      <c r="AV119" s="14" t="s">
        <v>88</v>
      </c>
      <c r="AW119" s="14" t="s">
        <v>38</v>
      </c>
      <c r="AX119" s="14" t="s">
        <v>86</v>
      </c>
      <c r="AY119" s="212" t="s">
        <v>125</v>
      </c>
    </row>
    <row r="120" spans="1:65" s="2" customFormat="1" ht="14.4" customHeight="1">
      <c r="A120" s="34"/>
      <c r="B120" s="35"/>
      <c r="C120" s="174" t="s">
        <v>181</v>
      </c>
      <c r="D120" s="174" t="s">
        <v>128</v>
      </c>
      <c r="E120" s="175" t="s">
        <v>182</v>
      </c>
      <c r="F120" s="176" t="s">
        <v>183</v>
      </c>
      <c r="G120" s="177" t="s">
        <v>175</v>
      </c>
      <c r="H120" s="178">
        <v>2</v>
      </c>
      <c r="I120" s="179"/>
      <c r="J120" s="180">
        <f>ROUND(I120*H120,2)</f>
        <v>0</v>
      </c>
      <c r="K120" s="176" t="s">
        <v>40</v>
      </c>
      <c r="L120" s="39"/>
      <c r="M120" s="181" t="s">
        <v>40</v>
      </c>
      <c r="N120" s="182" t="s">
        <v>51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176</v>
      </c>
      <c r="AT120" s="185" t="s">
        <v>128</v>
      </c>
      <c r="AU120" s="185" t="s">
        <v>88</v>
      </c>
      <c r="AY120" s="17" t="s">
        <v>125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133</v>
      </c>
      <c r="BK120" s="186">
        <f>ROUND(I120*H120,2)</f>
        <v>0</v>
      </c>
      <c r="BL120" s="17" t="s">
        <v>176</v>
      </c>
      <c r="BM120" s="185" t="s">
        <v>184</v>
      </c>
    </row>
    <row r="121" spans="1:65" s="2" customFormat="1" ht="10.199999999999999">
      <c r="A121" s="34"/>
      <c r="B121" s="35"/>
      <c r="C121" s="36"/>
      <c r="D121" s="187" t="s">
        <v>135</v>
      </c>
      <c r="E121" s="36"/>
      <c r="F121" s="188" t="s">
        <v>183</v>
      </c>
      <c r="G121" s="36"/>
      <c r="H121" s="36"/>
      <c r="I121" s="189"/>
      <c r="J121" s="36"/>
      <c r="K121" s="36"/>
      <c r="L121" s="39"/>
      <c r="M121" s="190"/>
      <c r="N121" s="191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135</v>
      </c>
      <c r="AU121" s="17" t="s">
        <v>88</v>
      </c>
    </row>
    <row r="122" spans="1:65" s="13" customFormat="1" ht="10.199999999999999">
      <c r="B122" s="192"/>
      <c r="C122" s="193"/>
      <c r="D122" s="187" t="s">
        <v>137</v>
      </c>
      <c r="E122" s="194" t="s">
        <v>40</v>
      </c>
      <c r="F122" s="195" t="s">
        <v>178</v>
      </c>
      <c r="G122" s="193"/>
      <c r="H122" s="194" t="s">
        <v>40</v>
      </c>
      <c r="I122" s="196"/>
      <c r="J122" s="193"/>
      <c r="K122" s="193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137</v>
      </c>
      <c r="AU122" s="201" t="s">
        <v>88</v>
      </c>
      <c r="AV122" s="13" t="s">
        <v>86</v>
      </c>
      <c r="AW122" s="13" t="s">
        <v>38</v>
      </c>
      <c r="AX122" s="13" t="s">
        <v>78</v>
      </c>
      <c r="AY122" s="201" t="s">
        <v>125</v>
      </c>
    </row>
    <row r="123" spans="1:65" s="13" customFormat="1" ht="20.399999999999999">
      <c r="B123" s="192"/>
      <c r="C123" s="193"/>
      <c r="D123" s="187" t="s">
        <v>137</v>
      </c>
      <c r="E123" s="194" t="s">
        <v>40</v>
      </c>
      <c r="F123" s="195" t="s">
        <v>185</v>
      </c>
      <c r="G123" s="193"/>
      <c r="H123" s="194" t="s">
        <v>40</v>
      </c>
      <c r="I123" s="196"/>
      <c r="J123" s="193"/>
      <c r="K123" s="193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137</v>
      </c>
      <c r="AU123" s="201" t="s">
        <v>88</v>
      </c>
      <c r="AV123" s="13" t="s">
        <v>86</v>
      </c>
      <c r="AW123" s="13" t="s">
        <v>38</v>
      </c>
      <c r="AX123" s="13" t="s">
        <v>78</v>
      </c>
      <c r="AY123" s="201" t="s">
        <v>125</v>
      </c>
    </row>
    <row r="124" spans="1:65" s="14" customFormat="1" ht="10.199999999999999">
      <c r="B124" s="202"/>
      <c r="C124" s="203"/>
      <c r="D124" s="187" t="s">
        <v>137</v>
      </c>
      <c r="E124" s="204" t="s">
        <v>40</v>
      </c>
      <c r="F124" s="205" t="s">
        <v>88</v>
      </c>
      <c r="G124" s="203"/>
      <c r="H124" s="206">
        <v>2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137</v>
      </c>
      <c r="AU124" s="212" t="s">
        <v>88</v>
      </c>
      <c r="AV124" s="14" t="s">
        <v>88</v>
      </c>
      <c r="AW124" s="14" t="s">
        <v>38</v>
      </c>
      <c r="AX124" s="14" t="s">
        <v>86</v>
      </c>
      <c r="AY124" s="212" t="s">
        <v>125</v>
      </c>
    </row>
    <row r="125" spans="1:65" s="12" customFormat="1" ht="22.8" customHeight="1">
      <c r="B125" s="158"/>
      <c r="C125" s="159"/>
      <c r="D125" s="160" t="s">
        <v>77</v>
      </c>
      <c r="E125" s="172" t="s">
        <v>186</v>
      </c>
      <c r="F125" s="172" t="s">
        <v>187</v>
      </c>
      <c r="G125" s="159"/>
      <c r="H125" s="159"/>
      <c r="I125" s="162"/>
      <c r="J125" s="173">
        <f>BK125</f>
        <v>0</v>
      </c>
      <c r="K125" s="159"/>
      <c r="L125" s="164"/>
      <c r="M125" s="165"/>
      <c r="N125" s="166"/>
      <c r="O125" s="166"/>
      <c r="P125" s="167">
        <f>SUM(P126:P130)</f>
        <v>0</v>
      </c>
      <c r="Q125" s="166"/>
      <c r="R125" s="167">
        <f>SUM(R126:R130)</f>
        <v>5.6700000000000001E-4</v>
      </c>
      <c r="S125" s="166"/>
      <c r="T125" s="168">
        <f>SUM(T126:T130)</f>
        <v>0</v>
      </c>
      <c r="AR125" s="169" t="s">
        <v>88</v>
      </c>
      <c r="AT125" s="170" t="s">
        <v>77</v>
      </c>
      <c r="AU125" s="170" t="s">
        <v>86</v>
      </c>
      <c r="AY125" s="169" t="s">
        <v>125</v>
      </c>
      <c r="BK125" s="171">
        <f>SUM(BK126:BK130)</f>
        <v>0</v>
      </c>
    </row>
    <row r="126" spans="1:65" s="2" customFormat="1" ht="14.4" customHeight="1">
      <c r="A126" s="34"/>
      <c r="B126" s="35"/>
      <c r="C126" s="174" t="s">
        <v>188</v>
      </c>
      <c r="D126" s="174" t="s">
        <v>128</v>
      </c>
      <c r="E126" s="175" t="s">
        <v>189</v>
      </c>
      <c r="F126" s="176" t="s">
        <v>190</v>
      </c>
      <c r="G126" s="177" t="s">
        <v>191</v>
      </c>
      <c r="H126" s="178">
        <v>0.3</v>
      </c>
      <c r="I126" s="179"/>
      <c r="J126" s="180">
        <f>ROUND(I126*H126,2)</f>
        <v>0</v>
      </c>
      <c r="K126" s="176" t="s">
        <v>132</v>
      </c>
      <c r="L126" s="39"/>
      <c r="M126" s="181" t="s">
        <v>40</v>
      </c>
      <c r="N126" s="182" t="s">
        <v>51</v>
      </c>
      <c r="O126" s="65"/>
      <c r="P126" s="183">
        <f>O126*H126</f>
        <v>0</v>
      </c>
      <c r="Q126" s="183">
        <v>1.89E-3</v>
      </c>
      <c r="R126" s="183">
        <f>Q126*H126</f>
        <v>5.6700000000000001E-4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176</v>
      </c>
      <c r="AT126" s="185" t="s">
        <v>128</v>
      </c>
      <c r="AU126" s="185" t="s">
        <v>88</v>
      </c>
      <c r="AY126" s="17" t="s">
        <v>125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133</v>
      </c>
      <c r="BK126" s="186">
        <f>ROUND(I126*H126,2)</f>
        <v>0</v>
      </c>
      <c r="BL126" s="17" t="s">
        <v>176</v>
      </c>
      <c r="BM126" s="185" t="s">
        <v>192</v>
      </c>
    </row>
    <row r="127" spans="1:65" s="2" customFormat="1" ht="19.2">
      <c r="A127" s="34"/>
      <c r="B127" s="35"/>
      <c r="C127" s="36"/>
      <c r="D127" s="187" t="s">
        <v>135</v>
      </c>
      <c r="E127" s="36"/>
      <c r="F127" s="188" t="s">
        <v>193</v>
      </c>
      <c r="G127" s="36"/>
      <c r="H127" s="36"/>
      <c r="I127" s="189"/>
      <c r="J127" s="36"/>
      <c r="K127" s="36"/>
      <c r="L127" s="39"/>
      <c r="M127" s="190"/>
      <c r="N127" s="191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135</v>
      </c>
      <c r="AU127" s="17" t="s">
        <v>88</v>
      </c>
    </row>
    <row r="128" spans="1:65" s="13" customFormat="1" ht="20.399999999999999">
      <c r="B128" s="192"/>
      <c r="C128" s="193"/>
      <c r="D128" s="187" t="s">
        <v>137</v>
      </c>
      <c r="E128" s="194" t="s">
        <v>40</v>
      </c>
      <c r="F128" s="195" t="s">
        <v>194</v>
      </c>
      <c r="G128" s="193"/>
      <c r="H128" s="194" t="s">
        <v>40</v>
      </c>
      <c r="I128" s="196"/>
      <c r="J128" s="193"/>
      <c r="K128" s="193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137</v>
      </c>
      <c r="AU128" s="201" t="s">
        <v>88</v>
      </c>
      <c r="AV128" s="13" t="s">
        <v>86</v>
      </c>
      <c r="AW128" s="13" t="s">
        <v>38</v>
      </c>
      <c r="AX128" s="13" t="s">
        <v>78</v>
      </c>
      <c r="AY128" s="201" t="s">
        <v>125</v>
      </c>
    </row>
    <row r="129" spans="1:65" s="13" customFormat="1" ht="10.199999999999999">
      <c r="B129" s="192"/>
      <c r="C129" s="193"/>
      <c r="D129" s="187" t="s">
        <v>137</v>
      </c>
      <c r="E129" s="194" t="s">
        <v>40</v>
      </c>
      <c r="F129" s="195" t="s">
        <v>195</v>
      </c>
      <c r="G129" s="193"/>
      <c r="H129" s="194" t="s">
        <v>40</v>
      </c>
      <c r="I129" s="196"/>
      <c r="J129" s="193"/>
      <c r="K129" s="193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137</v>
      </c>
      <c r="AU129" s="201" t="s">
        <v>88</v>
      </c>
      <c r="AV129" s="13" t="s">
        <v>86</v>
      </c>
      <c r="AW129" s="13" t="s">
        <v>38</v>
      </c>
      <c r="AX129" s="13" t="s">
        <v>78</v>
      </c>
      <c r="AY129" s="201" t="s">
        <v>125</v>
      </c>
    </row>
    <row r="130" spans="1:65" s="14" customFormat="1" ht="10.199999999999999">
      <c r="B130" s="202"/>
      <c r="C130" s="203"/>
      <c r="D130" s="187" t="s">
        <v>137</v>
      </c>
      <c r="E130" s="204" t="s">
        <v>40</v>
      </c>
      <c r="F130" s="205" t="s">
        <v>196</v>
      </c>
      <c r="G130" s="203"/>
      <c r="H130" s="206">
        <v>0.3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88</v>
      </c>
      <c r="AV130" s="14" t="s">
        <v>88</v>
      </c>
      <c r="AW130" s="14" t="s">
        <v>38</v>
      </c>
      <c r="AX130" s="14" t="s">
        <v>86</v>
      </c>
      <c r="AY130" s="212" t="s">
        <v>125</v>
      </c>
    </row>
    <row r="131" spans="1:65" s="12" customFormat="1" ht="22.8" customHeight="1">
      <c r="B131" s="158"/>
      <c r="C131" s="159"/>
      <c r="D131" s="160" t="s">
        <v>77</v>
      </c>
      <c r="E131" s="172" t="s">
        <v>197</v>
      </c>
      <c r="F131" s="172" t="s">
        <v>198</v>
      </c>
      <c r="G131" s="159"/>
      <c r="H131" s="159"/>
      <c r="I131" s="162"/>
      <c r="J131" s="173">
        <f>BK131</f>
        <v>0</v>
      </c>
      <c r="K131" s="159"/>
      <c r="L131" s="164"/>
      <c r="M131" s="165"/>
      <c r="N131" s="166"/>
      <c r="O131" s="166"/>
      <c r="P131" s="167">
        <f>SUM(P132:P254)</f>
        <v>0</v>
      </c>
      <c r="Q131" s="166"/>
      <c r="R131" s="167">
        <f>SUM(R132:R254)</f>
        <v>1.3934428000000001</v>
      </c>
      <c r="S131" s="166"/>
      <c r="T131" s="168">
        <f>SUM(T132:T254)</f>
        <v>3.3600000000000001E-3</v>
      </c>
      <c r="AR131" s="169" t="s">
        <v>88</v>
      </c>
      <c r="AT131" s="170" t="s">
        <v>77</v>
      </c>
      <c r="AU131" s="170" t="s">
        <v>86</v>
      </c>
      <c r="AY131" s="169" t="s">
        <v>125</v>
      </c>
      <c r="BK131" s="171">
        <f>SUM(BK132:BK254)</f>
        <v>0</v>
      </c>
    </row>
    <row r="132" spans="1:65" s="2" customFormat="1" ht="14.4" customHeight="1">
      <c r="A132" s="34"/>
      <c r="B132" s="35"/>
      <c r="C132" s="174" t="s">
        <v>126</v>
      </c>
      <c r="D132" s="174" t="s">
        <v>128</v>
      </c>
      <c r="E132" s="175" t="s">
        <v>199</v>
      </c>
      <c r="F132" s="176" t="s">
        <v>200</v>
      </c>
      <c r="G132" s="177" t="s">
        <v>175</v>
      </c>
      <c r="H132" s="178">
        <v>1</v>
      </c>
      <c r="I132" s="179"/>
      <c r="J132" s="180">
        <f>ROUND(I132*H132,2)</f>
        <v>0</v>
      </c>
      <c r="K132" s="176" t="s">
        <v>40</v>
      </c>
      <c r="L132" s="39"/>
      <c r="M132" s="181" t="s">
        <v>40</v>
      </c>
      <c r="N132" s="182" t="s">
        <v>51</v>
      </c>
      <c r="O132" s="65"/>
      <c r="P132" s="183">
        <f>O132*H132</f>
        <v>0</v>
      </c>
      <c r="Q132" s="183">
        <v>6.0000000000000002E-5</v>
      </c>
      <c r="R132" s="183">
        <f>Q132*H132</f>
        <v>6.0000000000000002E-5</v>
      </c>
      <c r="S132" s="183">
        <v>0</v>
      </c>
      <c r="T132" s="18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5" t="s">
        <v>176</v>
      </c>
      <c r="AT132" s="185" t="s">
        <v>128</v>
      </c>
      <c r="AU132" s="185" t="s">
        <v>88</v>
      </c>
      <c r="AY132" s="17" t="s">
        <v>125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7" t="s">
        <v>133</v>
      </c>
      <c r="BK132" s="186">
        <f>ROUND(I132*H132,2)</f>
        <v>0</v>
      </c>
      <c r="BL132" s="17" t="s">
        <v>176</v>
      </c>
      <c r="BM132" s="185" t="s">
        <v>201</v>
      </c>
    </row>
    <row r="133" spans="1:65" s="2" customFormat="1" ht="10.199999999999999">
      <c r="A133" s="34"/>
      <c r="B133" s="35"/>
      <c r="C133" s="36"/>
      <c r="D133" s="187" t="s">
        <v>135</v>
      </c>
      <c r="E133" s="36"/>
      <c r="F133" s="188" t="s">
        <v>200</v>
      </c>
      <c r="G133" s="36"/>
      <c r="H133" s="36"/>
      <c r="I133" s="189"/>
      <c r="J133" s="36"/>
      <c r="K133" s="36"/>
      <c r="L133" s="39"/>
      <c r="M133" s="190"/>
      <c r="N133" s="191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135</v>
      </c>
      <c r="AU133" s="17" t="s">
        <v>88</v>
      </c>
    </row>
    <row r="134" spans="1:65" s="13" customFormat="1" ht="10.199999999999999">
      <c r="B134" s="192"/>
      <c r="C134" s="193"/>
      <c r="D134" s="187" t="s">
        <v>137</v>
      </c>
      <c r="E134" s="194" t="s">
        <v>40</v>
      </c>
      <c r="F134" s="195" t="s">
        <v>178</v>
      </c>
      <c r="G134" s="193"/>
      <c r="H134" s="194" t="s">
        <v>40</v>
      </c>
      <c r="I134" s="196"/>
      <c r="J134" s="193"/>
      <c r="K134" s="193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137</v>
      </c>
      <c r="AU134" s="201" t="s">
        <v>88</v>
      </c>
      <c r="AV134" s="13" t="s">
        <v>86</v>
      </c>
      <c r="AW134" s="13" t="s">
        <v>38</v>
      </c>
      <c r="AX134" s="13" t="s">
        <v>78</v>
      </c>
      <c r="AY134" s="201" t="s">
        <v>125</v>
      </c>
    </row>
    <row r="135" spans="1:65" s="13" customFormat="1" ht="10.199999999999999">
      <c r="B135" s="192"/>
      <c r="C135" s="193"/>
      <c r="D135" s="187" t="s">
        <v>137</v>
      </c>
      <c r="E135" s="194" t="s">
        <v>40</v>
      </c>
      <c r="F135" s="195" t="s">
        <v>202</v>
      </c>
      <c r="G135" s="193"/>
      <c r="H135" s="194" t="s">
        <v>40</v>
      </c>
      <c r="I135" s="196"/>
      <c r="J135" s="193"/>
      <c r="K135" s="193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137</v>
      </c>
      <c r="AU135" s="201" t="s">
        <v>88</v>
      </c>
      <c r="AV135" s="13" t="s">
        <v>86</v>
      </c>
      <c r="AW135" s="13" t="s">
        <v>38</v>
      </c>
      <c r="AX135" s="13" t="s">
        <v>78</v>
      </c>
      <c r="AY135" s="201" t="s">
        <v>125</v>
      </c>
    </row>
    <row r="136" spans="1:65" s="13" customFormat="1" ht="10.199999999999999">
      <c r="B136" s="192"/>
      <c r="C136" s="193"/>
      <c r="D136" s="187" t="s">
        <v>137</v>
      </c>
      <c r="E136" s="194" t="s">
        <v>40</v>
      </c>
      <c r="F136" s="195" t="s">
        <v>203</v>
      </c>
      <c r="G136" s="193"/>
      <c r="H136" s="194" t="s">
        <v>40</v>
      </c>
      <c r="I136" s="196"/>
      <c r="J136" s="193"/>
      <c r="K136" s="193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137</v>
      </c>
      <c r="AU136" s="201" t="s">
        <v>88</v>
      </c>
      <c r="AV136" s="13" t="s">
        <v>86</v>
      </c>
      <c r="AW136" s="13" t="s">
        <v>38</v>
      </c>
      <c r="AX136" s="13" t="s">
        <v>78</v>
      </c>
      <c r="AY136" s="201" t="s">
        <v>125</v>
      </c>
    </row>
    <row r="137" spans="1:65" s="13" customFormat="1" ht="10.199999999999999">
      <c r="B137" s="192"/>
      <c r="C137" s="193"/>
      <c r="D137" s="187" t="s">
        <v>137</v>
      </c>
      <c r="E137" s="194" t="s">
        <v>40</v>
      </c>
      <c r="F137" s="195" t="s">
        <v>204</v>
      </c>
      <c r="G137" s="193"/>
      <c r="H137" s="194" t="s">
        <v>40</v>
      </c>
      <c r="I137" s="196"/>
      <c r="J137" s="193"/>
      <c r="K137" s="193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137</v>
      </c>
      <c r="AU137" s="201" t="s">
        <v>88</v>
      </c>
      <c r="AV137" s="13" t="s">
        <v>86</v>
      </c>
      <c r="AW137" s="13" t="s">
        <v>38</v>
      </c>
      <c r="AX137" s="13" t="s">
        <v>78</v>
      </c>
      <c r="AY137" s="201" t="s">
        <v>125</v>
      </c>
    </row>
    <row r="138" spans="1:65" s="14" customFormat="1" ht="10.199999999999999">
      <c r="B138" s="202"/>
      <c r="C138" s="203"/>
      <c r="D138" s="187" t="s">
        <v>137</v>
      </c>
      <c r="E138" s="204" t="s">
        <v>40</v>
      </c>
      <c r="F138" s="205" t="s">
        <v>86</v>
      </c>
      <c r="G138" s="203"/>
      <c r="H138" s="206">
        <v>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137</v>
      </c>
      <c r="AU138" s="212" t="s">
        <v>88</v>
      </c>
      <c r="AV138" s="14" t="s">
        <v>88</v>
      </c>
      <c r="AW138" s="14" t="s">
        <v>38</v>
      </c>
      <c r="AX138" s="14" t="s">
        <v>86</v>
      </c>
      <c r="AY138" s="212" t="s">
        <v>125</v>
      </c>
    </row>
    <row r="139" spans="1:65" s="2" customFormat="1" ht="14.4" customHeight="1">
      <c r="A139" s="34"/>
      <c r="B139" s="35"/>
      <c r="C139" s="174" t="s">
        <v>205</v>
      </c>
      <c r="D139" s="174" t="s">
        <v>128</v>
      </c>
      <c r="E139" s="175" t="s">
        <v>206</v>
      </c>
      <c r="F139" s="176" t="s">
        <v>207</v>
      </c>
      <c r="G139" s="177" t="s">
        <v>175</v>
      </c>
      <c r="H139" s="178">
        <v>1</v>
      </c>
      <c r="I139" s="179"/>
      <c r="J139" s="180">
        <f>ROUND(I139*H139,2)</f>
        <v>0</v>
      </c>
      <c r="K139" s="176" t="s">
        <v>40</v>
      </c>
      <c r="L139" s="39"/>
      <c r="M139" s="181" t="s">
        <v>40</v>
      </c>
      <c r="N139" s="182" t="s">
        <v>51</v>
      </c>
      <c r="O139" s="65"/>
      <c r="P139" s="183">
        <f>O139*H139</f>
        <v>0</v>
      </c>
      <c r="Q139" s="183">
        <v>6.0000000000000002E-5</v>
      </c>
      <c r="R139" s="183">
        <f>Q139*H139</f>
        <v>6.0000000000000002E-5</v>
      </c>
      <c r="S139" s="183">
        <v>0</v>
      </c>
      <c r="T139" s="18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5" t="s">
        <v>176</v>
      </c>
      <c r="AT139" s="185" t="s">
        <v>128</v>
      </c>
      <c r="AU139" s="185" t="s">
        <v>88</v>
      </c>
      <c r="AY139" s="17" t="s">
        <v>125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7" t="s">
        <v>133</v>
      </c>
      <c r="BK139" s="186">
        <f>ROUND(I139*H139,2)</f>
        <v>0</v>
      </c>
      <c r="BL139" s="17" t="s">
        <v>176</v>
      </c>
      <c r="BM139" s="185" t="s">
        <v>208</v>
      </c>
    </row>
    <row r="140" spans="1:65" s="2" customFormat="1" ht="10.199999999999999">
      <c r="A140" s="34"/>
      <c r="B140" s="35"/>
      <c r="C140" s="36"/>
      <c r="D140" s="187" t="s">
        <v>135</v>
      </c>
      <c r="E140" s="36"/>
      <c r="F140" s="188" t="s">
        <v>207</v>
      </c>
      <c r="G140" s="36"/>
      <c r="H140" s="36"/>
      <c r="I140" s="189"/>
      <c r="J140" s="36"/>
      <c r="K140" s="36"/>
      <c r="L140" s="39"/>
      <c r="M140" s="190"/>
      <c r="N140" s="191"/>
      <c r="O140" s="65"/>
      <c r="P140" s="65"/>
      <c r="Q140" s="65"/>
      <c r="R140" s="65"/>
      <c r="S140" s="65"/>
      <c r="T140" s="6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135</v>
      </c>
      <c r="AU140" s="17" t="s">
        <v>88</v>
      </c>
    </row>
    <row r="141" spans="1:65" s="13" customFormat="1" ht="20.399999999999999">
      <c r="B141" s="192"/>
      <c r="C141" s="193"/>
      <c r="D141" s="187" t="s">
        <v>137</v>
      </c>
      <c r="E141" s="194" t="s">
        <v>40</v>
      </c>
      <c r="F141" s="195" t="s">
        <v>209</v>
      </c>
      <c r="G141" s="193"/>
      <c r="H141" s="194" t="s">
        <v>40</v>
      </c>
      <c r="I141" s="196"/>
      <c r="J141" s="193"/>
      <c r="K141" s="193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137</v>
      </c>
      <c r="AU141" s="201" t="s">
        <v>88</v>
      </c>
      <c r="AV141" s="13" t="s">
        <v>86</v>
      </c>
      <c r="AW141" s="13" t="s">
        <v>38</v>
      </c>
      <c r="AX141" s="13" t="s">
        <v>78</v>
      </c>
      <c r="AY141" s="201" t="s">
        <v>125</v>
      </c>
    </row>
    <row r="142" spans="1:65" s="14" customFormat="1" ht="10.199999999999999">
      <c r="B142" s="202"/>
      <c r="C142" s="203"/>
      <c r="D142" s="187" t="s">
        <v>137</v>
      </c>
      <c r="E142" s="204" t="s">
        <v>40</v>
      </c>
      <c r="F142" s="205" t="s">
        <v>86</v>
      </c>
      <c r="G142" s="203"/>
      <c r="H142" s="206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137</v>
      </c>
      <c r="AU142" s="212" t="s">
        <v>88</v>
      </c>
      <c r="AV142" s="14" t="s">
        <v>88</v>
      </c>
      <c r="AW142" s="14" t="s">
        <v>38</v>
      </c>
      <c r="AX142" s="14" t="s">
        <v>86</v>
      </c>
      <c r="AY142" s="212" t="s">
        <v>125</v>
      </c>
    </row>
    <row r="143" spans="1:65" s="2" customFormat="1" ht="14.4" customHeight="1">
      <c r="A143" s="34"/>
      <c r="B143" s="35"/>
      <c r="C143" s="174" t="s">
        <v>210</v>
      </c>
      <c r="D143" s="174" t="s">
        <v>128</v>
      </c>
      <c r="E143" s="175" t="s">
        <v>211</v>
      </c>
      <c r="F143" s="176" t="s">
        <v>212</v>
      </c>
      <c r="G143" s="177" t="s">
        <v>175</v>
      </c>
      <c r="H143" s="178">
        <v>1</v>
      </c>
      <c r="I143" s="179"/>
      <c r="J143" s="180">
        <f>ROUND(I143*H143,2)</f>
        <v>0</v>
      </c>
      <c r="K143" s="176" t="s">
        <v>40</v>
      </c>
      <c r="L143" s="39"/>
      <c r="M143" s="181" t="s">
        <v>40</v>
      </c>
      <c r="N143" s="182" t="s">
        <v>51</v>
      </c>
      <c r="O143" s="65"/>
      <c r="P143" s="183">
        <f>O143*H143</f>
        <v>0</v>
      </c>
      <c r="Q143" s="183">
        <v>6.0000000000000002E-5</v>
      </c>
      <c r="R143" s="183">
        <f>Q143*H143</f>
        <v>6.0000000000000002E-5</v>
      </c>
      <c r="S143" s="183">
        <v>0</v>
      </c>
      <c r="T143" s="18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5" t="s">
        <v>176</v>
      </c>
      <c r="AT143" s="185" t="s">
        <v>128</v>
      </c>
      <c r="AU143" s="185" t="s">
        <v>88</v>
      </c>
      <c r="AY143" s="17" t="s">
        <v>125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7" t="s">
        <v>133</v>
      </c>
      <c r="BK143" s="186">
        <f>ROUND(I143*H143,2)</f>
        <v>0</v>
      </c>
      <c r="BL143" s="17" t="s">
        <v>176</v>
      </c>
      <c r="BM143" s="185" t="s">
        <v>213</v>
      </c>
    </row>
    <row r="144" spans="1:65" s="2" customFormat="1" ht="10.199999999999999">
      <c r="A144" s="34"/>
      <c r="B144" s="35"/>
      <c r="C144" s="36"/>
      <c r="D144" s="187" t="s">
        <v>135</v>
      </c>
      <c r="E144" s="36"/>
      <c r="F144" s="188" t="s">
        <v>212</v>
      </c>
      <c r="G144" s="36"/>
      <c r="H144" s="36"/>
      <c r="I144" s="189"/>
      <c r="J144" s="36"/>
      <c r="K144" s="36"/>
      <c r="L144" s="39"/>
      <c r="M144" s="190"/>
      <c r="N144" s="191"/>
      <c r="O144" s="65"/>
      <c r="P144" s="65"/>
      <c r="Q144" s="65"/>
      <c r="R144" s="65"/>
      <c r="S144" s="65"/>
      <c r="T144" s="6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135</v>
      </c>
      <c r="AU144" s="17" t="s">
        <v>88</v>
      </c>
    </row>
    <row r="145" spans="1:65" s="13" customFormat="1" ht="20.399999999999999">
      <c r="B145" s="192"/>
      <c r="C145" s="193"/>
      <c r="D145" s="187" t="s">
        <v>137</v>
      </c>
      <c r="E145" s="194" t="s">
        <v>40</v>
      </c>
      <c r="F145" s="195" t="s">
        <v>214</v>
      </c>
      <c r="G145" s="193"/>
      <c r="H145" s="194" t="s">
        <v>40</v>
      </c>
      <c r="I145" s="196"/>
      <c r="J145" s="193"/>
      <c r="K145" s="193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137</v>
      </c>
      <c r="AU145" s="201" t="s">
        <v>88</v>
      </c>
      <c r="AV145" s="13" t="s">
        <v>86</v>
      </c>
      <c r="AW145" s="13" t="s">
        <v>38</v>
      </c>
      <c r="AX145" s="13" t="s">
        <v>78</v>
      </c>
      <c r="AY145" s="201" t="s">
        <v>125</v>
      </c>
    </row>
    <row r="146" spans="1:65" s="13" customFormat="1" ht="10.199999999999999">
      <c r="B146" s="192"/>
      <c r="C146" s="193"/>
      <c r="D146" s="187" t="s">
        <v>137</v>
      </c>
      <c r="E146" s="194" t="s">
        <v>40</v>
      </c>
      <c r="F146" s="195" t="s">
        <v>215</v>
      </c>
      <c r="G146" s="193"/>
      <c r="H146" s="194" t="s">
        <v>40</v>
      </c>
      <c r="I146" s="196"/>
      <c r="J146" s="193"/>
      <c r="K146" s="193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137</v>
      </c>
      <c r="AU146" s="201" t="s">
        <v>88</v>
      </c>
      <c r="AV146" s="13" t="s">
        <v>86</v>
      </c>
      <c r="AW146" s="13" t="s">
        <v>38</v>
      </c>
      <c r="AX146" s="13" t="s">
        <v>78</v>
      </c>
      <c r="AY146" s="201" t="s">
        <v>125</v>
      </c>
    </row>
    <row r="147" spans="1:65" s="14" customFormat="1" ht="10.199999999999999">
      <c r="B147" s="202"/>
      <c r="C147" s="203"/>
      <c r="D147" s="187" t="s">
        <v>137</v>
      </c>
      <c r="E147" s="204" t="s">
        <v>40</v>
      </c>
      <c r="F147" s="205" t="s">
        <v>86</v>
      </c>
      <c r="G147" s="203"/>
      <c r="H147" s="206">
        <v>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88</v>
      </c>
      <c r="AV147" s="14" t="s">
        <v>88</v>
      </c>
      <c r="AW147" s="14" t="s">
        <v>38</v>
      </c>
      <c r="AX147" s="14" t="s">
        <v>86</v>
      </c>
      <c r="AY147" s="212" t="s">
        <v>125</v>
      </c>
    </row>
    <row r="148" spans="1:65" s="2" customFormat="1" ht="14.4" customHeight="1">
      <c r="A148" s="34"/>
      <c r="B148" s="35"/>
      <c r="C148" s="174" t="s">
        <v>216</v>
      </c>
      <c r="D148" s="174" t="s">
        <v>128</v>
      </c>
      <c r="E148" s="175" t="s">
        <v>217</v>
      </c>
      <c r="F148" s="176" t="s">
        <v>218</v>
      </c>
      <c r="G148" s="177" t="s">
        <v>175</v>
      </c>
      <c r="H148" s="178">
        <v>1</v>
      </c>
      <c r="I148" s="179"/>
      <c r="J148" s="180">
        <f>ROUND(I148*H148,2)</f>
        <v>0</v>
      </c>
      <c r="K148" s="176" t="s">
        <v>40</v>
      </c>
      <c r="L148" s="39"/>
      <c r="M148" s="181" t="s">
        <v>40</v>
      </c>
      <c r="N148" s="182" t="s">
        <v>51</v>
      </c>
      <c r="O148" s="65"/>
      <c r="P148" s="183">
        <f>O148*H148</f>
        <v>0</v>
      </c>
      <c r="Q148" s="183">
        <v>0.12</v>
      </c>
      <c r="R148" s="183">
        <f>Q148*H148</f>
        <v>0.12</v>
      </c>
      <c r="S148" s="183">
        <v>0</v>
      </c>
      <c r="T148" s="18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5" t="s">
        <v>176</v>
      </c>
      <c r="AT148" s="185" t="s">
        <v>128</v>
      </c>
      <c r="AU148" s="185" t="s">
        <v>88</v>
      </c>
      <c r="AY148" s="17" t="s">
        <v>125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7" t="s">
        <v>133</v>
      </c>
      <c r="BK148" s="186">
        <f>ROUND(I148*H148,2)</f>
        <v>0</v>
      </c>
      <c r="BL148" s="17" t="s">
        <v>176</v>
      </c>
      <c r="BM148" s="185" t="s">
        <v>219</v>
      </c>
    </row>
    <row r="149" spans="1:65" s="2" customFormat="1" ht="10.199999999999999">
      <c r="A149" s="34"/>
      <c r="B149" s="35"/>
      <c r="C149" s="36"/>
      <c r="D149" s="187" t="s">
        <v>135</v>
      </c>
      <c r="E149" s="36"/>
      <c r="F149" s="188" t="s">
        <v>218</v>
      </c>
      <c r="G149" s="36"/>
      <c r="H149" s="36"/>
      <c r="I149" s="189"/>
      <c r="J149" s="36"/>
      <c r="K149" s="36"/>
      <c r="L149" s="39"/>
      <c r="M149" s="190"/>
      <c r="N149" s="191"/>
      <c r="O149" s="65"/>
      <c r="P149" s="65"/>
      <c r="Q149" s="65"/>
      <c r="R149" s="65"/>
      <c r="S149" s="65"/>
      <c r="T149" s="6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135</v>
      </c>
      <c r="AU149" s="17" t="s">
        <v>88</v>
      </c>
    </row>
    <row r="150" spans="1:65" s="13" customFormat="1" ht="10.199999999999999">
      <c r="B150" s="192"/>
      <c r="C150" s="193"/>
      <c r="D150" s="187" t="s">
        <v>137</v>
      </c>
      <c r="E150" s="194" t="s">
        <v>40</v>
      </c>
      <c r="F150" s="195" t="s">
        <v>178</v>
      </c>
      <c r="G150" s="193"/>
      <c r="H150" s="194" t="s">
        <v>40</v>
      </c>
      <c r="I150" s="196"/>
      <c r="J150" s="193"/>
      <c r="K150" s="193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137</v>
      </c>
      <c r="AU150" s="201" t="s">
        <v>88</v>
      </c>
      <c r="AV150" s="13" t="s">
        <v>86</v>
      </c>
      <c r="AW150" s="13" t="s">
        <v>38</v>
      </c>
      <c r="AX150" s="13" t="s">
        <v>78</v>
      </c>
      <c r="AY150" s="201" t="s">
        <v>125</v>
      </c>
    </row>
    <row r="151" spans="1:65" s="13" customFormat="1" ht="20.399999999999999">
      <c r="B151" s="192"/>
      <c r="C151" s="193"/>
      <c r="D151" s="187" t="s">
        <v>137</v>
      </c>
      <c r="E151" s="194" t="s">
        <v>40</v>
      </c>
      <c r="F151" s="195" t="s">
        <v>220</v>
      </c>
      <c r="G151" s="193"/>
      <c r="H151" s="194" t="s">
        <v>40</v>
      </c>
      <c r="I151" s="196"/>
      <c r="J151" s="193"/>
      <c r="K151" s="193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137</v>
      </c>
      <c r="AU151" s="201" t="s">
        <v>88</v>
      </c>
      <c r="AV151" s="13" t="s">
        <v>86</v>
      </c>
      <c r="AW151" s="13" t="s">
        <v>38</v>
      </c>
      <c r="AX151" s="13" t="s">
        <v>78</v>
      </c>
      <c r="AY151" s="201" t="s">
        <v>125</v>
      </c>
    </row>
    <row r="152" spans="1:65" s="13" customFormat="1" ht="10.199999999999999">
      <c r="B152" s="192"/>
      <c r="C152" s="193"/>
      <c r="D152" s="187" t="s">
        <v>137</v>
      </c>
      <c r="E152" s="194" t="s">
        <v>40</v>
      </c>
      <c r="F152" s="195" t="s">
        <v>221</v>
      </c>
      <c r="G152" s="193"/>
      <c r="H152" s="194" t="s">
        <v>40</v>
      </c>
      <c r="I152" s="196"/>
      <c r="J152" s="193"/>
      <c r="K152" s="193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137</v>
      </c>
      <c r="AU152" s="201" t="s">
        <v>88</v>
      </c>
      <c r="AV152" s="13" t="s">
        <v>86</v>
      </c>
      <c r="AW152" s="13" t="s">
        <v>38</v>
      </c>
      <c r="AX152" s="13" t="s">
        <v>78</v>
      </c>
      <c r="AY152" s="201" t="s">
        <v>125</v>
      </c>
    </row>
    <row r="153" spans="1:65" s="13" customFormat="1" ht="10.199999999999999">
      <c r="B153" s="192"/>
      <c r="C153" s="193"/>
      <c r="D153" s="187" t="s">
        <v>137</v>
      </c>
      <c r="E153" s="194" t="s">
        <v>40</v>
      </c>
      <c r="F153" s="195" t="s">
        <v>222</v>
      </c>
      <c r="G153" s="193"/>
      <c r="H153" s="194" t="s">
        <v>40</v>
      </c>
      <c r="I153" s="196"/>
      <c r="J153" s="193"/>
      <c r="K153" s="193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137</v>
      </c>
      <c r="AU153" s="201" t="s">
        <v>88</v>
      </c>
      <c r="AV153" s="13" t="s">
        <v>86</v>
      </c>
      <c r="AW153" s="13" t="s">
        <v>38</v>
      </c>
      <c r="AX153" s="13" t="s">
        <v>78</v>
      </c>
      <c r="AY153" s="201" t="s">
        <v>125</v>
      </c>
    </row>
    <row r="154" spans="1:65" s="14" customFormat="1" ht="10.199999999999999">
      <c r="B154" s="202"/>
      <c r="C154" s="203"/>
      <c r="D154" s="187" t="s">
        <v>137</v>
      </c>
      <c r="E154" s="204" t="s">
        <v>40</v>
      </c>
      <c r="F154" s="205" t="s">
        <v>86</v>
      </c>
      <c r="G154" s="203"/>
      <c r="H154" s="206">
        <v>1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137</v>
      </c>
      <c r="AU154" s="212" t="s">
        <v>88</v>
      </c>
      <c r="AV154" s="14" t="s">
        <v>88</v>
      </c>
      <c r="AW154" s="14" t="s">
        <v>38</v>
      </c>
      <c r="AX154" s="14" t="s">
        <v>86</v>
      </c>
      <c r="AY154" s="212" t="s">
        <v>125</v>
      </c>
    </row>
    <row r="155" spans="1:65" s="2" customFormat="1" ht="14.4" customHeight="1">
      <c r="A155" s="34"/>
      <c r="B155" s="35"/>
      <c r="C155" s="174" t="s">
        <v>223</v>
      </c>
      <c r="D155" s="174" t="s">
        <v>128</v>
      </c>
      <c r="E155" s="175" t="s">
        <v>224</v>
      </c>
      <c r="F155" s="176" t="s">
        <v>225</v>
      </c>
      <c r="G155" s="177" t="s">
        <v>175</v>
      </c>
      <c r="H155" s="178">
        <v>1</v>
      </c>
      <c r="I155" s="179"/>
      <c r="J155" s="180">
        <f>ROUND(I155*H155,2)</f>
        <v>0</v>
      </c>
      <c r="K155" s="176" t="s">
        <v>40</v>
      </c>
      <c r="L155" s="39"/>
      <c r="M155" s="181" t="s">
        <v>40</v>
      </c>
      <c r="N155" s="182" t="s">
        <v>51</v>
      </c>
      <c r="O155" s="65"/>
      <c r="P155" s="183">
        <f>O155*H155</f>
        <v>0</v>
      </c>
      <c r="Q155" s="183">
        <v>1.6E-2</v>
      </c>
      <c r="R155" s="183">
        <f>Q155*H155</f>
        <v>1.6E-2</v>
      </c>
      <c r="S155" s="183">
        <v>0</v>
      </c>
      <c r="T155" s="18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5" t="s">
        <v>176</v>
      </c>
      <c r="AT155" s="185" t="s">
        <v>128</v>
      </c>
      <c r="AU155" s="185" t="s">
        <v>88</v>
      </c>
      <c r="AY155" s="17" t="s">
        <v>125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7" t="s">
        <v>133</v>
      </c>
      <c r="BK155" s="186">
        <f>ROUND(I155*H155,2)</f>
        <v>0</v>
      </c>
      <c r="BL155" s="17" t="s">
        <v>176</v>
      </c>
      <c r="BM155" s="185" t="s">
        <v>226</v>
      </c>
    </row>
    <row r="156" spans="1:65" s="2" customFormat="1" ht="10.199999999999999">
      <c r="A156" s="34"/>
      <c r="B156" s="35"/>
      <c r="C156" s="36"/>
      <c r="D156" s="187" t="s">
        <v>135</v>
      </c>
      <c r="E156" s="36"/>
      <c r="F156" s="188" t="s">
        <v>225</v>
      </c>
      <c r="G156" s="36"/>
      <c r="H156" s="36"/>
      <c r="I156" s="189"/>
      <c r="J156" s="36"/>
      <c r="K156" s="36"/>
      <c r="L156" s="39"/>
      <c r="M156" s="190"/>
      <c r="N156" s="191"/>
      <c r="O156" s="65"/>
      <c r="P156" s="65"/>
      <c r="Q156" s="65"/>
      <c r="R156" s="65"/>
      <c r="S156" s="65"/>
      <c r="T156" s="6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135</v>
      </c>
      <c r="AU156" s="17" t="s">
        <v>88</v>
      </c>
    </row>
    <row r="157" spans="1:65" s="13" customFormat="1" ht="20.399999999999999">
      <c r="B157" s="192"/>
      <c r="C157" s="193"/>
      <c r="D157" s="187" t="s">
        <v>137</v>
      </c>
      <c r="E157" s="194" t="s">
        <v>40</v>
      </c>
      <c r="F157" s="195" t="s">
        <v>227</v>
      </c>
      <c r="G157" s="193"/>
      <c r="H157" s="194" t="s">
        <v>40</v>
      </c>
      <c r="I157" s="196"/>
      <c r="J157" s="193"/>
      <c r="K157" s="193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137</v>
      </c>
      <c r="AU157" s="201" t="s">
        <v>88</v>
      </c>
      <c r="AV157" s="13" t="s">
        <v>86</v>
      </c>
      <c r="AW157" s="13" t="s">
        <v>38</v>
      </c>
      <c r="AX157" s="13" t="s">
        <v>78</v>
      </c>
      <c r="AY157" s="201" t="s">
        <v>125</v>
      </c>
    </row>
    <row r="158" spans="1:65" s="13" customFormat="1" ht="10.199999999999999">
      <c r="B158" s="192"/>
      <c r="C158" s="193"/>
      <c r="D158" s="187" t="s">
        <v>137</v>
      </c>
      <c r="E158" s="194" t="s">
        <v>40</v>
      </c>
      <c r="F158" s="195" t="s">
        <v>228</v>
      </c>
      <c r="G158" s="193"/>
      <c r="H158" s="194" t="s">
        <v>40</v>
      </c>
      <c r="I158" s="196"/>
      <c r="J158" s="193"/>
      <c r="K158" s="193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137</v>
      </c>
      <c r="AU158" s="201" t="s">
        <v>88</v>
      </c>
      <c r="AV158" s="13" t="s">
        <v>86</v>
      </c>
      <c r="AW158" s="13" t="s">
        <v>38</v>
      </c>
      <c r="AX158" s="13" t="s">
        <v>78</v>
      </c>
      <c r="AY158" s="201" t="s">
        <v>125</v>
      </c>
    </row>
    <row r="159" spans="1:65" s="14" customFormat="1" ht="10.199999999999999">
      <c r="B159" s="202"/>
      <c r="C159" s="203"/>
      <c r="D159" s="187" t="s">
        <v>137</v>
      </c>
      <c r="E159" s="204" t="s">
        <v>40</v>
      </c>
      <c r="F159" s="205" t="s">
        <v>86</v>
      </c>
      <c r="G159" s="203"/>
      <c r="H159" s="206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137</v>
      </c>
      <c r="AU159" s="212" t="s">
        <v>88</v>
      </c>
      <c r="AV159" s="14" t="s">
        <v>88</v>
      </c>
      <c r="AW159" s="14" t="s">
        <v>38</v>
      </c>
      <c r="AX159" s="14" t="s">
        <v>86</v>
      </c>
      <c r="AY159" s="212" t="s">
        <v>125</v>
      </c>
    </row>
    <row r="160" spans="1:65" s="2" customFormat="1" ht="14.4" customHeight="1">
      <c r="A160" s="34"/>
      <c r="B160" s="35"/>
      <c r="C160" s="174" t="s">
        <v>229</v>
      </c>
      <c r="D160" s="174" t="s">
        <v>128</v>
      </c>
      <c r="E160" s="175" t="s">
        <v>230</v>
      </c>
      <c r="F160" s="176" t="s">
        <v>231</v>
      </c>
      <c r="G160" s="177" t="s">
        <v>175</v>
      </c>
      <c r="H160" s="178">
        <v>1</v>
      </c>
      <c r="I160" s="179"/>
      <c r="J160" s="180">
        <f>ROUND(I160*H160,2)</f>
        <v>0</v>
      </c>
      <c r="K160" s="176" t="s">
        <v>40</v>
      </c>
      <c r="L160" s="39"/>
      <c r="M160" s="181" t="s">
        <v>40</v>
      </c>
      <c r="N160" s="182" t="s">
        <v>51</v>
      </c>
      <c r="O160" s="65"/>
      <c r="P160" s="183">
        <f>O160*H160</f>
        <v>0</v>
      </c>
      <c r="Q160" s="183">
        <v>0.13</v>
      </c>
      <c r="R160" s="183">
        <f>Q160*H160</f>
        <v>0.13</v>
      </c>
      <c r="S160" s="183">
        <v>0</v>
      </c>
      <c r="T160" s="18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5" t="s">
        <v>176</v>
      </c>
      <c r="AT160" s="185" t="s">
        <v>128</v>
      </c>
      <c r="AU160" s="185" t="s">
        <v>88</v>
      </c>
      <c r="AY160" s="17" t="s">
        <v>125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7" t="s">
        <v>133</v>
      </c>
      <c r="BK160" s="186">
        <f>ROUND(I160*H160,2)</f>
        <v>0</v>
      </c>
      <c r="BL160" s="17" t="s">
        <v>176</v>
      </c>
      <c r="BM160" s="185" t="s">
        <v>232</v>
      </c>
    </row>
    <row r="161" spans="1:65" s="2" customFormat="1" ht="10.199999999999999">
      <c r="A161" s="34"/>
      <c r="B161" s="35"/>
      <c r="C161" s="36"/>
      <c r="D161" s="187" t="s">
        <v>135</v>
      </c>
      <c r="E161" s="36"/>
      <c r="F161" s="188" t="s">
        <v>231</v>
      </c>
      <c r="G161" s="36"/>
      <c r="H161" s="36"/>
      <c r="I161" s="189"/>
      <c r="J161" s="36"/>
      <c r="K161" s="36"/>
      <c r="L161" s="39"/>
      <c r="M161" s="190"/>
      <c r="N161" s="191"/>
      <c r="O161" s="65"/>
      <c r="P161" s="65"/>
      <c r="Q161" s="65"/>
      <c r="R161" s="65"/>
      <c r="S161" s="65"/>
      <c r="T161" s="6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135</v>
      </c>
      <c r="AU161" s="17" t="s">
        <v>88</v>
      </c>
    </row>
    <row r="162" spans="1:65" s="13" customFormat="1" ht="20.399999999999999">
      <c r="B162" s="192"/>
      <c r="C162" s="193"/>
      <c r="D162" s="187" t="s">
        <v>137</v>
      </c>
      <c r="E162" s="194" t="s">
        <v>40</v>
      </c>
      <c r="F162" s="195" t="s">
        <v>233</v>
      </c>
      <c r="G162" s="193"/>
      <c r="H162" s="194" t="s">
        <v>40</v>
      </c>
      <c r="I162" s="196"/>
      <c r="J162" s="193"/>
      <c r="K162" s="193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137</v>
      </c>
      <c r="AU162" s="201" t="s">
        <v>88</v>
      </c>
      <c r="AV162" s="13" t="s">
        <v>86</v>
      </c>
      <c r="AW162" s="13" t="s">
        <v>38</v>
      </c>
      <c r="AX162" s="13" t="s">
        <v>78</v>
      </c>
      <c r="AY162" s="201" t="s">
        <v>125</v>
      </c>
    </row>
    <row r="163" spans="1:65" s="14" customFormat="1" ht="10.199999999999999">
      <c r="B163" s="202"/>
      <c r="C163" s="203"/>
      <c r="D163" s="187" t="s">
        <v>137</v>
      </c>
      <c r="E163" s="204" t="s">
        <v>40</v>
      </c>
      <c r="F163" s="205" t="s">
        <v>86</v>
      </c>
      <c r="G163" s="203"/>
      <c r="H163" s="206">
        <v>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137</v>
      </c>
      <c r="AU163" s="212" t="s">
        <v>88</v>
      </c>
      <c r="AV163" s="14" t="s">
        <v>88</v>
      </c>
      <c r="AW163" s="14" t="s">
        <v>38</v>
      </c>
      <c r="AX163" s="14" t="s">
        <v>86</v>
      </c>
      <c r="AY163" s="212" t="s">
        <v>125</v>
      </c>
    </row>
    <row r="164" spans="1:65" s="2" customFormat="1" ht="14.4" customHeight="1">
      <c r="A164" s="34"/>
      <c r="B164" s="35"/>
      <c r="C164" s="174" t="s">
        <v>8</v>
      </c>
      <c r="D164" s="174" t="s">
        <v>128</v>
      </c>
      <c r="E164" s="175" t="s">
        <v>234</v>
      </c>
      <c r="F164" s="176" t="s">
        <v>235</v>
      </c>
      <c r="G164" s="177" t="s">
        <v>175</v>
      </c>
      <c r="H164" s="178">
        <v>1</v>
      </c>
      <c r="I164" s="179"/>
      <c r="J164" s="180">
        <f>ROUND(I164*H164,2)</f>
        <v>0</v>
      </c>
      <c r="K164" s="176" t="s">
        <v>40</v>
      </c>
      <c r="L164" s="39"/>
      <c r="M164" s="181" t="s">
        <v>40</v>
      </c>
      <c r="N164" s="182" t="s">
        <v>51</v>
      </c>
      <c r="O164" s="65"/>
      <c r="P164" s="183">
        <f>O164*H164</f>
        <v>0</v>
      </c>
      <c r="Q164" s="183">
        <v>0.36599999999999999</v>
      </c>
      <c r="R164" s="183">
        <f>Q164*H164</f>
        <v>0.36599999999999999</v>
      </c>
      <c r="S164" s="183">
        <v>0</v>
      </c>
      <c r="T164" s="18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5" t="s">
        <v>176</v>
      </c>
      <c r="AT164" s="185" t="s">
        <v>128</v>
      </c>
      <c r="AU164" s="185" t="s">
        <v>88</v>
      </c>
      <c r="AY164" s="17" t="s">
        <v>125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133</v>
      </c>
      <c r="BK164" s="186">
        <f>ROUND(I164*H164,2)</f>
        <v>0</v>
      </c>
      <c r="BL164" s="17" t="s">
        <v>176</v>
      </c>
      <c r="BM164" s="185" t="s">
        <v>236</v>
      </c>
    </row>
    <row r="165" spans="1:65" s="2" customFormat="1" ht="10.199999999999999">
      <c r="A165" s="34"/>
      <c r="B165" s="35"/>
      <c r="C165" s="36"/>
      <c r="D165" s="187" t="s">
        <v>135</v>
      </c>
      <c r="E165" s="36"/>
      <c r="F165" s="188" t="s">
        <v>235</v>
      </c>
      <c r="G165" s="36"/>
      <c r="H165" s="36"/>
      <c r="I165" s="189"/>
      <c r="J165" s="36"/>
      <c r="K165" s="36"/>
      <c r="L165" s="39"/>
      <c r="M165" s="190"/>
      <c r="N165" s="191"/>
      <c r="O165" s="65"/>
      <c r="P165" s="65"/>
      <c r="Q165" s="65"/>
      <c r="R165" s="65"/>
      <c r="S165" s="65"/>
      <c r="T165" s="6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135</v>
      </c>
      <c r="AU165" s="17" t="s">
        <v>88</v>
      </c>
    </row>
    <row r="166" spans="1:65" s="13" customFormat="1" ht="10.199999999999999">
      <c r="B166" s="192"/>
      <c r="C166" s="193"/>
      <c r="D166" s="187" t="s">
        <v>137</v>
      </c>
      <c r="E166" s="194" t="s">
        <v>40</v>
      </c>
      <c r="F166" s="195" t="s">
        <v>237</v>
      </c>
      <c r="G166" s="193"/>
      <c r="H166" s="194" t="s">
        <v>40</v>
      </c>
      <c r="I166" s="196"/>
      <c r="J166" s="193"/>
      <c r="K166" s="193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137</v>
      </c>
      <c r="AU166" s="201" t="s">
        <v>88</v>
      </c>
      <c r="AV166" s="13" t="s">
        <v>86</v>
      </c>
      <c r="AW166" s="13" t="s">
        <v>38</v>
      </c>
      <c r="AX166" s="13" t="s">
        <v>78</v>
      </c>
      <c r="AY166" s="201" t="s">
        <v>125</v>
      </c>
    </row>
    <row r="167" spans="1:65" s="13" customFormat="1" ht="10.199999999999999">
      <c r="B167" s="192"/>
      <c r="C167" s="193"/>
      <c r="D167" s="187" t="s">
        <v>137</v>
      </c>
      <c r="E167" s="194" t="s">
        <v>40</v>
      </c>
      <c r="F167" s="195" t="s">
        <v>238</v>
      </c>
      <c r="G167" s="193"/>
      <c r="H167" s="194" t="s">
        <v>40</v>
      </c>
      <c r="I167" s="196"/>
      <c r="J167" s="193"/>
      <c r="K167" s="193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137</v>
      </c>
      <c r="AU167" s="201" t="s">
        <v>88</v>
      </c>
      <c r="AV167" s="13" t="s">
        <v>86</v>
      </c>
      <c r="AW167" s="13" t="s">
        <v>38</v>
      </c>
      <c r="AX167" s="13" t="s">
        <v>78</v>
      </c>
      <c r="AY167" s="201" t="s">
        <v>125</v>
      </c>
    </row>
    <row r="168" spans="1:65" s="14" customFormat="1" ht="10.199999999999999">
      <c r="B168" s="202"/>
      <c r="C168" s="203"/>
      <c r="D168" s="187" t="s">
        <v>137</v>
      </c>
      <c r="E168" s="204" t="s">
        <v>40</v>
      </c>
      <c r="F168" s="205" t="s">
        <v>86</v>
      </c>
      <c r="G168" s="203"/>
      <c r="H168" s="206">
        <v>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137</v>
      </c>
      <c r="AU168" s="212" t="s">
        <v>88</v>
      </c>
      <c r="AV168" s="14" t="s">
        <v>88</v>
      </c>
      <c r="AW168" s="14" t="s">
        <v>38</v>
      </c>
      <c r="AX168" s="14" t="s">
        <v>86</v>
      </c>
      <c r="AY168" s="212" t="s">
        <v>125</v>
      </c>
    </row>
    <row r="169" spans="1:65" s="2" customFormat="1" ht="14.4" customHeight="1">
      <c r="A169" s="34"/>
      <c r="B169" s="35"/>
      <c r="C169" s="174" t="s">
        <v>176</v>
      </c>
      <c r="D169" s="174" t="s">
        <v>128</v>
      </c>
      <c r="E169" s="175" t="s">
        <v>239</v>
      </c>
      <c r="F169" s="176" t="s">
        <v>240</v>
      </c>
      <c r="G169" s="177" t="s">
        <v>175</v>
      </c>
      <c r="H169" s="178">
        <v>1</v>
      </c>
      <c r="I169" s="179"/>
      <c r="J169" s="180">
        <f>ROUND(I169*H169,2)</f>
        <v>0</v>
      </c>
      <c r="K169" s="176" t="s">
        <v>40</v>
      </c>
      <c r="L169" s="39"/>
      <c r="M169" s="181" t="s">
        <v>40</v>
      </c>
      <c r="N169" s="182" t="s">
        <v>51</v>
      </c>
      <c r="O169" s="65"/>
      <c r="P169" s="183">
        <f>O169*H169</f>
        <v>0</v>
      </c>
      <c r="Q169" s="183">
        <v>0.6</v>
      </c>
      <c r="R169" s="183">
        <f>Q169*H169</f>
        <v>0.6</v>
      </c>
      <c r="S169" s="183">
        <v>0</v>
      </c>
      <c r="T169" s="18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5" t="s">
        <v>176</v>
      </c>
      <c r="AT169" s="185" t="s">
        <v>128</v>
      </c>
      <c r="AU169" s="185" t="s">
        <v>88</v>
      </c>
      <c r="AY169" s="17" t="s">
        <v>125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133</v>
      </c>
      <c r="BK169" s="186">
        <f>ROUND(I169*H169,2)</f>
        <v>0</v>
      </c>
      <c r="BL169" s="17" t="s">
        <v>176</v>
      </c>
      <c r="BM169" s="185" t="s">
        <v>241</v>
      </c>
    </row>
    <row r="170" spans="1:65" s="2" customFormat="1" ht="10.199999999999999">
      <c r="A170" s="34"/>
      <c r="B170" s="35"/>
      <c r="C170" s="36"/>
      <c r="D170" s="187" t="s">
        <v>135</v>
      </c>
      <c r="E170" s="36"/>
      <c r="F170" s="188" t="s">
        <v>242</v>
      </c>
      <c r="G170" s="36"/>
      <c r="H170" s="36"/>
      <c r="I170" s="189"/>
      <c r="J170" s="36"/>
      <c r="K170" s="36"/>
      <c r="L170" s="39"/>
      <c r="M170" s="190"/>
      <c r="N170" s="191"/>
      <c r="O170" s="65"/>
      <c r="P170" s="65"/>
      <c r="Q170" s="65"/>
      <c r="R170" s="65"/>
      <c r="S170" s="65"/>
      <c r="T170" s="6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135</v>
      </c>
      <c r="AU170" s="17" t="s">
        <v>88</v>
      </c>
    </row>
    <row r="171" spans="1:65" s="13" customFormat="1" ht="20.399999999999999">
      <c r="B171" s="192"/>
      <c r="C171" s="193"/>
      <c r="D171" s="187" t="s">
        <v>137</v>
      </c>
      <c r="E171" s="194" t="s">
        <v>40</v>
      </c>
      <c r="F171" s="195" t="s">
        <v>243</v>
      </c>
      <c r="G171" s="193"/>
      <c r="H171" s="194" t="s">
        <v>40</v>
      </c>
      <c r="I171" s="196"/>
      <c r="J171" s="193"/>
      <c r="K171" s="193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137</v>
      </c>
      <c r="AU171" s="201" t="s">
        <v>88</v>
      </c>
      <c r="AV171" s="13" t="s">
        <v>86</v>
      </c>
      <c r="AW171" s="13" t="s">
        <v>38</v>
      </c>
      <c r="AX171" s="13" t="s">
        <v>78</v>
      </c>
      <c r="AY171" s="201" t="s">
        <v>125</v>
      </c>
    </row>
    <row r="172" spans="1:65" s="14" customFormat="1" ht="10.199999999999999">
      <c r="B172" s="202"/>
      <c r="C172" s="203"/>
      <c r="D172" s="187" t="s">
        <v>137</v>
      </c>
      <c r="E172" s="204" t="s">
        <v>40</v>
      </c>
      <c r="F172" s="205" t="s">
        <v>86</v>
      </c>
      <c r="G172" s="203"/>
      <c r="H172" s="206">
        <v>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137</v>
      </c>
      <c r="AU172" s="212" t="s">
        <v>88</v>
      </c>
      <c r="AV172" s="14" t="s">
        <v>88</v>
      </c>
      <c r="AW172" s="14" t="s">
        <v>38</v>
      </c>
      <c r="AX172" s="14" t="s">
        <v>86</v>
      </c>
      <c r="AY172" s="212" t="s">
        <v>125</v>
      </c>
    </row>
    <row r="173" spans="1:65" s="2" customFormat="1" ht="14.4" customHeight="1">
      <c r="A173" s="34"/>
      <c r="B173" s="35"/>
      <c r="C173" s="174" t="s">
        <v>244</v>
      </c>
      <c r="D173" s="174" t="s">
        <v>128</v>
      </c>
      <c r="E173" s="175" t="s">
        <v>245</v>
      </c>
      <c r="F173" s="176" t="s">
        <v>246</v>
      </c>
      <c r="G173" s="177" t="s">
        <v>247</v>
      </c>
      <c r="H173" s="178">
        <v>28.44</v>
      </c>
      <c r="I173" s="179"/>
      <c r="J173" s="180">
        <f>ROUND(I173*H173,2)</f>
        <v>0</v>
      </c>
      <c r="K173" s="176" t="s">
        <v>40</v>
      </c>
      <c r="L173" s="39"/>
      <c r="M173" s="181" t="s">
        <v>40</v>
      </c>
      <c r="N173" s="182" t="s">
        <v>51</v>
      </c>
      <c r="O173" s="65"/>
      <c r="P173" s="183">
        <f>O173*H173</f>
        <v>0</v>
      </c>
      <c r="Q173" s="183">
        <v>6.9999999999999994E-5</v>
      </c>
      <c r="R173" s="183">
        <f>Q173*H173</f>
        <v>1.9908E-3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176</v>
      </c>
      <c r="AT173" s="185" t="s">
        <v>128</v>
      </c>
      <c r="AU173" s="185" t="s">
        <v>88</v>
      </c>
      <c r="AY173" s="17" t="s">
        <v>125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133</v>
      </c>
      <c r="BK173" s="186">
        <f>ROUND(I173*H173,2)</f>
        <v>0</v>
      </c>
      <c r="BL173" s="17" t="s">
        <v>176</v>
      </c>
      <c r="BM173" s="185" t="s">
        <v>248</v>
      </c>
    </row>
    <row r="174" spans="1:65" s="2" customFormat="1" ht="10.199999999999999">
      <c r="A174" s="34"/>
      <c r="B174" s="35"/>
      <c r="C174" s="36"/>
      <c r="D174" s="187" t="s">
        <v>135</v>
      </c>
      <c r="E174" s="36"/>
      <c r="F174" s="188" t="s">
        <v>249</v>
      </c>
      <c r="G174" s="36"/>
      <c r="H174" s="36"/>
      <c r="I174" s="189"/>
      <c r="J174" s="36"/>
      <c r="K174" s="36"/>
      <c r="L174" s="39"/>
      <c r="M174" s="190"/>
      <c r="N174" s="191"/>
      <c r="O174" s="65"/>
      <c r="P174" s="65"/>
      <c r="Q174" s="65"/>
      <c r="R174" s="65"/>
      <c r="S174" s="65"/>
      <c r="T174" s="6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135</v>
      </c>
      <c r="AU174" s="17" t="s">
        <v>88</v>
      </c>
    </row>
    <row r="175" spans="1:65" s="13" customFormat="1" ht="10.199999999999999">
      <c r="B175" s="192"/>
      <c r="C175" s="193"/>
      <c r="D175" s="187" t="s">
        <v>137</v>
      </c>
      <c r="E175" s="194" t="s">
        <v>40</v>
      </c>
      <c r="F175" s="195" t="s">
        <v>178</v>
      </c>
      <c r="G175" s="193"/>
      <c r="H175" s="194" t="s">
        <v>40</v>
      </c>
      <c r="I175" s="196"/>
      <c r="J175" s="193"/>
      <c r="K175" s="193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137</v>
      </c>
      <c r="AU175" s="201" t="s">
        <v>88</v>
      </c>
      <c r="AV175" s="13" t="s">
        <v>86</v>
      </c>
      <c r="AW175" s="13" t="s">
        <v>38</v>
      </c>
      <c r="AX175" s="13" t="s">
        <v>78</v>
      </c>
      <c r="AY175" s="201" t="s">
        <v>125</v>
      </c>
    </row>
    <row r="176" spans="1:65" s="13" customFormat="1" ht="10.199999999999999">
      <c r="B176" s="192"/>
      <c r="C176" s="193"/>
      <c r="D176" s="187" t="s">
        <v>137</v>
      </c>
      <c r="E176" s="194" t="s">
        <v>40</v>
      </c>
      <c r="F176" s="195" t="s">
        <v>250</v>
      </c>
      <c r="G176" s="193"/>
      <c r="H176" s="194" t="s">
        <v>40</v>
      </c>
      <c r="I176" s="196"/>
      <c r="J176" s="193"/>
      <c r="K176" s="193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137</v>
      </c>
      <c r="AU176" s="201" t="s">
        <v>88</v>
      </c>
      <c r="AV176" s="13" t="s">
        <v>86</v>
      </c>
      <c r="AW176" s="13" t="s">
        <v>38</v>
      </c>
      <c r="AX176" s="13" t="s">
        <v>78</v>
      </c>
      <c r="AY176" s="201" t="s">
        <v>125</v>
      </c>
    </row>
    <row r="177" spans="1:65" s="14" customFormat="1" ht="10.199999999999999">
      <c r="B177" s="202"/>
      <c r="C177" s="203"/>
      <c r="D177" s="187" t="s">
        <v>137</v>
      </c>
      <c r="E177" s="204" t="s">
        <v>40</v>
      </c>
      <c r="F177" s="205" t="s">
        <v>251</v>
      </c>
      <c r="G177" s="203"/>
      <c r="H177" s="206">
        <v>3.36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137</v>
      </c>
      <c r="AU177" s="212" t="s">
        <v>88</v>
      </c>
      <c r="AV177" s="14" t="s">
        <v>88</v>
      </c>
      <c r="AW177" s="14" t="s">
        <v>38</v>
      </c>
      <c r="AX177" s="14" t="s">
        <v>78</v>
      </c>
      <c r="AY177" s="212" t="s">
        <v>125</v>
      </c>
    </row>
    <row r="178" spans="1:65" s="13" customFormat="1" ht="10.199999999999999">
      <c r="B178" s="192"/>
      <c r="C178" s="193"/>
      <c r="D178" s="187" t="s">
        <v>137</v>
      </c>
      <c r="E178" s="194" t="s">
        <v>40</v>
      </c>
      <c r="F178" s="195" t="s">
        <v>252</v>
      </c>
      <c r="G178" s="193"/>
      <c r="H178" s="194" t="s">
        <v>40</v>
      </c>
      <c r="I178" s="196"/>
      <c r="J178" s="193"/>
      <c r="K178" s="193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137</v>
      </c>
      <c r="AU178" s="201" t="s">
        <v>88</v>
      </c>
      <c r="AV178" s="13" t="s">
        <v>86</v>
      </c>
      <c r="AW178" s="13" t="s">
        <v>38</v>
      </c>
      <c r="AX178" s="13" t="s">
        <v>78</v>
      </c>
      <c r="AY178" s="201" t="s">
        <v>125</v>
      </c>
    </row>
    <row r="179" spans="1:65" s="13" customFormat="1" ht="10.199999999999999">
      <c r="B179" s="192"/>
      <c r="C179" s="193"/>
      <c r="D179" s="187" t="s">
        <v>137</v>
      </c>
      <c r="E179" s="194" t="s">
        <v>40</v>
      </c>
      <c r="F179" s="195" t="s">
        <v>253</v>
      </c>
      <c r="G179" s="193"/>
      <c r="H179" s="194" t="s">
        <v>40</v>
      </c>
      <c r="I179" s="196"/>
      <c r="J179" s="193"/>
      <c r="K179" s="193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137</v>
      </c>
      <c r="AU179" s="201" t="s">
        <v>88</v>
      </c>
      <c r="AV179" s="13" t="s">
        <v>86</v>
      </c>
      <c r="AW179" s="13" t="s">
        <v>38</v>
      </c>
      <c r="AX179" s="13" t="s">
        <v>78</v>
      </c>
      <c r="AY179" s="201" t="s">
        <v>125</v>
      </c>
    </row>
    <row r="180" spans="1:65" s="14" customFormat="1" ht="10.199999999999999">
      <c r="B180" s="202"/>
      <c r="C180" s="203"/>
      <c r="D180" s="187" t="s">
        <v>137</v>
      </c>
      <c r="E180" s="204" t="s">
        <v>40</v>
      </c>
      <c r="F180" s="205" t="s">
        <v>254</v>
      </c>
      <c r="G180" s="203"/>
      <c r="H180" s="206">
        <v>25.08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88</v>
      </c>
      <c r="AV180" s="14" t="s">
        <v>88</v>
      </c>
      <c r="AW180" s="14" t="s">
        <v>38</v>
      </c>
      <c r="AX180" s="14" t="s">
        <v>78</v>
      </c>
      <c r="AY180" s="212" t="s">
        <v>125</v>
      </c>
    </row>
    <row r="181" spans="1:65" s="15" customFormat="1" ht="10.199999999999999">
      <c r="B181" s="213"/>
      <c r="C181" s="214"/>
      <c r="D181" s="187" t="s">
        <v>137</v>
      </c>
      <c r="E181" s="215" t="s">
        <v>40</v>
      </c>
      <c r="F181" s="216" t="s">
        <v>255</v>
      </c>
      <c r="G181" s="214"/>
      <c r="H181" s="217">
        <v>28.439999999999998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88</v>
      </c>
      <c r="AV181" s="15" t="s">
        <v>133</v>
      </c>
      <c r="AW181" s="15" t="s">
        <v>38</v>
      </c>
      <c r="AX181" s="15" t="s">
        <v>86</v>
      </c>
      <c r="AY181" s="223" t="s">
        <v>125</v>
      </c>
    </row>
    <row r="182" spans="1:65" s="2" customFormat="1" ht="24.15" customHeight="1">
      <c r="A182" s="34"/>
      <c r="B182" s="35"/>
      <c r="C182" s="224" t="s">
        <v>256</v>
      </c>
      <c r="D182" s="224" t="s">
        <v>257</v>
      </c>
      <c r="E182" s="225" t="s">
        <v>258</v>
      </c>
      <c r="F182" s="226" t="s">
        <v>259</v>
      </c>
      <c r="G182" s="227" t="s">
        <v>260</v>
      </c>
      <c r="H182" s="228">
        <v>1.1200000000000001</v>
      </c>
      <c r="I182" s="229"/>
      <c r="J182" s="230">
        <f>ROUND(I182*H182,2)</f>
        <v>0</v>
      </c>
      <c r="K182" s="226" t="s">
        <v>40</v>
      </c>
      <c r="L182" s="231"/>
      <c r="M182" s="232" t="s">
        <v>40</v>
      </c>
      <c r="N182" s="233" t="s">
        <v>51</v>
      </c>
      <c r="O182" s="65"/>
      <c r="P182" s="183">
        <f>O182*H182</f>
        <v>0</v>
      </c>
      <c r="Q182" s="183">
        <v>8.4999999999999995E-4</v>
      </c>
      <c r="R182" s="183">
        <f>Q182*H182</f>
        <v>9.5200000000000005E-4</v>
      </c>
      <c r="S182" s="183">
        <v>0</v>
      </c>
      <c r="T182" s="18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5" t="s">
        <v>261</v>
      </c>
      <c r="AT182" s="185" t="s">
        <v>257</v>
      </c>
      <c r="AU182" s="185" t="s">
        <v>88</v>
      </c>
      <c r="AY182" s="17" t="s">
        <v>125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7" t="s">
        <v>133</v>
      </c>
      <c r="BK182" s="186">
        <f>ROUND(I182*H182,2)</f>
        <v>0</v>
      </c>
      <c r="BL182" s="17" t="s">
        <v>176</v>
      </c>
      <c r="BM182" s="185" t="s">
        <v>262</v>
      </c>
    </row>
    <row r="183" spans="1:65" s="2" customFormat="1" ht="10.199999999999999">
      <c r="A183" s="34"/>
      <c r="B183" s="35"/>
      <c r="C183" s="36"/>
      <c r="D183" s="187" t="s">
        <v>135</v>
      </c>
      <c r="E183" s="36"/>
      <c r="F183" s="188" t="s">
        <v>259</v>
      </c>
      <c r="G183" s="36"/>
      <c r="H183" s="36"/>
      <c r="I183" s="189"/>
      <c r="J183" s="36"/>
      <c r="K183" s="36"/>
      <c r="L183" s="39"/>
      <c r="M183" s="190"/>
      <c r="N183" s="191"/>
      <c r="O183" s="65"/>
      <c r="P183" s="65"/>
      <c r="Q183" s="65"/>
      <c r="R183" s="65"/>
      <c r="S183" s="65"/>
      <c r="T183" s="6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135</v>
      </c>
      <c r="AU183" s="17" t="s">
        <v>88</v>
      </c>
    </row>
    <row r="184" spans="1:65" s="13" customFormat="1" ht="10.199999999999999">
      <c r="B184" s="192"/>
      <c r="C184" s="193"/>
      <c r="D184" s="187" t="s">
        <v>137</v>
      </c>
      <c r="E184" s="194" t="s">
        <v>40</v>
      </c>
      <c r="F184" s="195" t="s">
        <v>263</v>
      </c>
      <c r="G184" s="193"/>
      <c r="H184" s="194" t="s">
        <v>40</v>
      </c>
      <c r="I184" s="196"/>
      <c r="J184" s="193"/>
      <c r="K184" s="193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137</v>
      </c>
      <c r="AU184" s="201" t="s">
        <v>88</v>
      </c>
      <c r="AV184" s="13" t="s">
        <v>86</v>
      </c>
      <c r="AW184" s="13" t="s">
        <v>38</v>
      </c>
      <c r="AX184" s="13" t="s">
        <v>78</v>
      </c>
      <c r="AY184" s="201" t="s">
        <v>125</v>
      </c>
    </row>
    <row r="185" spans="1:65" s="14" customFormat="1" ht="10.199999999999999">
      <c r="B185" s="202"/>
      <c r="C185" s="203"/>
      <c r="D185" s="187" t="s">
        <v>137</v>
      </c>
      <c r="E185" s="204" t="s">
        <v>40</v>
      </c>
      <c r="F185" s="205" t="s">
        <v>264</v>
      </c>
      <c r="G185" s="203"/>
      <c r="H185" s="206">
        <v>1.1200000000000001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137</v>
      </c>
      <c r="AU185" s="212" t="s">
        <v>88</v>
      </c>
      <c r="AV185" s="14" t="s">
        <v>88</v>
      </c>
      <c r="AW185" s="14" t="s">
        <v>38</v>
      </c>
      <c r="AX185" s="14" t="s">
        <v>86</v>
      </c>
      <c r="AY185" s="212" t="s">
        <v>125</v>
      </c>
    </row>
    <row r="186" spans="1:65" s="2" customFormat="1" ht="24.15" customHeight="1">
      <c r="A186" s="34"/>
      <c r="B186" s="35"/>
      <c r="C186" s="224" t="s">
        <v>265</v>
      </c>
      <c r="D186" s="224" t="s">
        <v>257</v>
      </c>
      <c r="E186" s="225" t="s">
        <v>266</v>
      </c>
      <c r="F186" s="226" t="s">
        <v>267</v>
      </c>
      <c r="G186" s="227" t="s">
        <v>260</v>
      </c>
      <c r="H186" s="228">
        <v>0.2</v>
      </c>
      <c r="I186" s="229"/>
      <c r="J186" s="230">
        <f>ROUND(I186*H186,2)</f>
        <v>0</v>
      </c>
      <c r="K186" s="226" t="s">
        <v>40</v>
      </c>
      <c r="L186" s="231"/>
      <c r="M186" s="232" t="s">
        <v>40</v>
      </c>
      <c r="N186" s="233" t="s">
        <v>51</v>
      </c>
      <c r="O186" s="65"/>
      <c r="P186" s="183">
        <f>O186*H186</f>
        <v>0</v>
      </c>
      <c r="Q186" s="183">
        <v>1.7299999999999999E-2</v>
      </c>
      <c r="R186" s="183">
        <f>Q186*H186</f>
        <v>3.46E-3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261</v>
      </c>
      <c r="AT186" s="185" t="s">
        <v>257</v>
      </c>
      <c r="AU186" s="185" t="s">
        <v>88</v>
      </c>
      <c r="AY186" s="17" t="s">
        <v>125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133</v>
      </c>
      <c r="BK186" s="186">
        <f>ROUND(I186*H186,2)</f>
        <v>0</v>
      </c>
      <c r="BL186" s="17" t="s">
        <v>176</v>
      </c>
      <c r="BM186" s="185" t="s">
        <v>268</v>
      </c>
    </row>
    <row r="187" spans="1:65" s="2" customFormat="1" ht="10.199999999999999">
      <c r="A187" s="34"/>
      <c r="B187" s="35"/>
      <c r="C187" s="36"/>
      <c r="D187" s="187" t="s">
        <v>135</v>
      </c>
      <c r="E187" s="36"/>
      <c r="F187" s="188" t="s">
        <v>267</v>
      </c>
      <c r="G187" s="36"/>
      <c r="H187" s="36"/>
      <c r="I187" s="189"/>
      <c r="J187" s="36"/>
      <c r="K187" s="36"/>
      <c r="L187" s="39"/>
      <c r="M187" s="190"/>
      <c r="N187" s="191"/>
      <c r="O187" s="65"/>
      <c r="P187" s="65"/>
      <c r="Q187" s="65"/>
      <c r="R187" s="65"/>
      <c r="S187" s="65"/>
      <c r="T187" s="6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135</v>
      </c>
      <c r="AU187" s="17" t="s">
        <v>88</v>
      </c>
    </row>
    <row r="188" spans="1:65" s="13" customFormat="1" ht="10.199999999999999">
      <c r="B188" s="192"/>
      <c r="C188" s="193"/>
      <c r="D188" s="187" t="s">
        <v>137</v>
      </c>
      <c r="E188" s="194" t="s">
        <v>40</v>
      </c>
      <c r="F188" s="195" t="s">
        <v>269</v>
      </c>
      <c r="G188" s="193"/>
      <c r="H188" s="194" t="s">
        <v>40</v>
      </c>
      <c r="I188" s="196"/>
      <c r="J188" s="193"/>
      <c r="K188" s="193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137</v>
      </c>
      <c r="AU188" s="201" t="s">
        <v>88</v>
      </c>
      <c r="AV188" s="13" t="s">
        <v>86</v>
      </c>
      <c r="AW188" s="13" t="s">
        <v>38</v>
      </c>
      <c r="AX188" s="13" t="s">
        <v>78</v>
      </c>
      <c r="AY188" s="201" t="s">
        <v>125</v>
      </c>
    </row>
    <row r="189" spans="1:65" s="14" customFormat="1" ht="10.199999999999999">
      <c r="B189" s="202"/>
      <c r="C189" s="203"/>
      <c r="D189" s="187" t="s">
        <v>137</v>
      </c>
      <c r="E189" s="204" t="s">
        <v>40</v>
      </c>
      <c r="F189" s="205" t="s">
        <v>270</v>
      </c>
      <c r="G189" s="203"/>
      <c r="H189" s="206">
        <v>0.2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137</v>
      </c>
      <c r="AU189" s="212" t="s">
        <v>88</v>
      </c>
      <c r="AV189" s="14" t="s">
        <v>88</v>
      </c>
      <c r="AW189" s="14" t="s">
        <v>38</v>
      </c>
      <c r="AX189" s="14" t="s">
        <v>86</v>
      </c>
      <c r="AY189" s="212" t="s">
        <v>125</v>
      </c>
    </row>
    <row r="190" spans="1:65" s="2" customFormat="1" ht="24.15" customHeight="1">
      <c r="A190" s="34"/>
      <c r="B190" s="35"/>
      <c r="C190" s="224" t="s">
        <v>271</v>
      </c>
      <c r="D190" s="224" t="s">
        <v>257</v>
      </c>
      <c r="E190" s="225" t="s">
        <v>272</v>
      </c>
      <c r="F190" s="226" t="s">
        <v>273</v>
      </c>
      <c r="G190" s="227" t="s">
        <v>260</v>
      </c>
      <c r="H190" s="228">
        <v>2.2400000000000002</v>
      </c>
      <c r="I190" s="229"/>
      <c r="J190" s="230">
        <f>ROUND(I190*H190,2)</f>
        <v>0</v>
      </c>
      <c r="K190" s="226" t="s">
        <v>40</v>
      </c>
      <c r="L190" s="231"/>
      <c r="M190" s="232" t="s">
        <v>40</v>
      </c>
      <c r="N190" s="233" t="s">
        <v>51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5" t="s">
        <v>261</v>
      </c>
      <c r="AT190" s="185" t="s">
        <v>257</v>
      </c>
      <c r="AU190" s="185" t="s">
        <v>88</v>
      </c>
      <c r="AY190" s="17" t="s">
        <v>125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7" t="s">
        <v>133</v>
      </c>
      <c r="BK190" s="186">
        <f>ROUND(I190*H190,2)</f>
        <v>0</v>
      </c>
      <c r="BL190" s="17" t="s">
        <v>176</v>
      </c>
      <c r="BM190" s="185" t="s">
        <v>274</v>
      </c>
    </row>
    <row r="191" spans="1:65" s="2" customFormat="1" ht="10.199999999999999">
      <c r="A191" s="34"/>
      <c r="B191" s="35"/>
      <c r="C191" s="36"/>
      <c r="D191" s="187" t="s">
        <v>135</v>
      </c>
      <c r="E191" s="36"/>
      <c r="F191" s="188" t="s">
        <v>273</v>
      </c>
      <c r="G191" s="36"/>
      <c r="H191" s="36"/>
      <c r="I191" s="189"/>
      <c r="J191" s="36"/>
      <c r="K191" s="36"/>
      <c r="L191" s="39"/>
      <c r="M191" s="190"/>
      <c r="N191" s="191"/>
      <c r="O191" s="65"/>
      <c r="P191" s="65"/>
      <c r="Q191" s="65"/>
      <c r="R191" s="65"/>
      <c r="S191" s="65"/>
      <c r="T191" s="6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135</v>
      </c>
      <c r="AU191" s="17" t="s">
        <v>88</v>
      </c>
    </row>
    <row r="192" spans="1:65" s="13" customFormat="1" ht="10.199999999999999">
      <c r="B192" s="192"/>
      <c r="C192" s="193"/>
      <c r="D192" s="187" t="s">
        <v>137</v>
      </c>
      <c r="E192" s="194" t="s">
        <v>40</v>
      </c>
      <c r="F192" s="195" t="s">
        <v>275</v>
      </c>
      <c r="G192" s="193"/>
      <c r="H192" s="194" t="s">
        <v>40</v>
      </c>
      <c r="I192" s="196"/>
      <c r="J192" s="193"/>
      <c r="K192" s="193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137</v>
      </c>
      <c r="AU192" s="201" t="s">
        <v>88</v>
      </c>
      <c r="AV192" s="13" t="s">
        <v>86</v>
      </c>
      <c r="AW192" s="13" t="s">
        <v>38</v>
      </c>
      <c r="AX192" s="13" t="s">
        <v>78</v>
      </c>
      <c r="AY192" s="201" t="s">
        <v>125</v>
      </c>
    </row>
    <row r="193" spans="1:65" s="13" customFormat="1" ht="10.199999999999999">
      <c r="B193" s="192"/>
      <c r="C193" s="193"/>
      <c r="D193" s="187" t="s">
        <v>137</v>
      </c>
      <c r="E193" s="194" t="s">
        <v>40</v>
      </c>
      <c r="F193" s="195" t="s">
        <v>276</v>
      </c>
      <c r="G193" s="193"/>
      <c r="H193" s="194" t="s">
        <v>40</v>
      </c>
      <c r="I193" s="196"/>
      <c r="J193" s="193"/>
      <c r="K193" s="193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137</v>
      </c>
      <c r="AU193" s="201" t="s">
        <v>88</v>
      </c>
      <c r="AV193" s="13" t="s">
        <v>86</v>
      </c>
      <c r="AW193" s="13" t="s">
        <v>38</v>
      </c>
      <c r="AX193" s="13" t="s">
        <v>78</v>
      </c>
      <c r="AY193" s="201" t="s">
        <v>125</v>
      </c>
    </row>
    <row r="194" spans="1:65" s="14" customFormat="1" ht="10.199999999999999">
      <c r="B194" s="202"/>
      <c r="C194" s="203"/>
      <c r="D194" s="187" t="s">
        <v>137</v>
      </c>
      <c r="E194" s="204" t="s">
        <v>40</v>
      </c>
      <c r="F194" s="205" t="s">
        <v>264</v>
      </c>
      <c r="G194" s="203"/>
      <c r="H194" s="206">
        <v>1.1200000000000001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137</v>
      </c>
      <c r="AU194" s="212" t="s">
        <v>88</v>
      </c>
      <c r="AV194" s="14" t="s">
        <v>88</v>
      </c>
      <c r="AW194" s="14" t="s">
        <v>38</v>
      </c>
      <c r="AX194" s="14" t="s">
        <v>78</v>
      </c>
      <c r="AY194" s="212" t="s">
        <v>125</v>
      </c>
    </row>
    <row r="195" spans="1:65" s="13" customFormat="1" ht="10.199999999999999">
      <c r="B195" s="192"/>
      <c r="C195" s="193"/>
      <c r="D195" s="187" t="s">
        <v>137</v>
      </c>
      <c r="E195" s="194" t="s">
        <v>40</v>
      </c>
      <c r="F195" s="195" t="s">
        <v>277</v>
      </c>
      <c r="G195" s="193"/>
      <c r="H195" s="194" t="s">
        <v>40</v>
      </c>
      <c r="I195" s="196"/>
      <c r="J195" s="193"/>
      <c r="K195" s="193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137</v>
      </c>
      <c r="AU195" s="201" t="s">
        <v>88</v>
      </c>
      <c r="AV195" s="13" t="s">
        <v>86</v>
      </c>
      <c r="AW195" s="13" t="s">
        <v>38</v>
      </c>
      <c r="AX195" s="13" t="s">
        <v>78</v>
      </c>
      <c r="AY195" s="201" t="s">
        <v>125</v>
      </c>
    </row>
    <row r="196" spans="1:65" s="14" customFormat="1" ht="10.199999999999999">
      <c r="B196" s="202"/>
      <c r="C196" s="203"/>
      <c r="D196" s="187" t="s">
        <v>137</v>
      </c>
      <c r="E196" s="204" t="s">
        <v>40</v>
      </c>
      <c r="F196" s="205" t="s">
        <v>264</v>
      </c>
      <c r="G196" s="203"/>
      <c r="H196" s="206">
        <v>1.1200000000000001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137</v>
      </c>
      <c r="AU196" s="212" t="s">
        <v>88</v>
      </c>
      <c r="AV196" s="14" t="s">
        <v>88</v>
      </c>
      <c r="AW196" s="14" t="s">
        <v>38</v>
      </c>
      <c r="AX196" s="14" t="s">
        <v>78</v>
      </c>
      <c r="AY196" s="212" t="s">
        <v>125</v>
      </c>
    </row>
    <row r="197" spans="1:65" s="15" customFormat="1" ht="10.199999999999999">
      <c r="B197" s="213"/>
      <c r="C197" s="214"/>
      <c r="D197" s="187" t="s">
        <v>137</v>
      </c>
      <c r="E197" s="215" t="s">
        <v>40</v>
      </c>
      <c r="F197" s="216" t="s">
        <v>255</v>
      </c>
      <c r="G197" s="214"/>
      <c r="H197" s="217">
        <v>2.2400000000000002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137</v>
      </c>
      <c r="AU197" s="223" t="s">
        <v>88</v>
      </c>
      <c r="AV197" s="15" t="s">
        <v>133</v>
      </c>
      <c r="AW197" s="15" t="s">
        <v>38</v>
      </c>
      <c r="AX197" s="15" t="s">
        <v>86</v>
      </c>
      <c r="AY197" s="223" t="s">
        <v>125</v>
      </c>
    </row>
    <row r="198" spans="1:65" s="2" customFormat="1" ht="24.15" customHeight="1">
      <c r="A198" s="34"/>
      <c r="B198" s="35"/>
      <c r="C198" s="224" t="s">
        <v>7</v>
      </c>
      <c r="D198" s="224" t="s">
        <v>257</v>
      </c>
      <c r="E198" s="225" t="s">
        <v>278</v>
      </c>
      <c r="F198" s="226" t="s">
        <v>279</v>
      </c>
      <c r="G198" s="227" t="s">
        <v>260</v>
      </c>
      <c r="H198" s="228">
        <v>0.2</v>
      </c>
      <c r="I198" s="229"/>
      <c r="J198" s="230">
        <f>ROUND(I198*H198,2)</f>
        <v>0</v>
      </c>
      <c r="K198" s="226" t="s">
        <v>40</v>
      </c>
      <c r="L198" s="231"/>
      <c r="M198" s="232" t="s">
        <v>40</v>
      </c>
      <c r="N198" s="233" t="s">
        <v>51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5" t="s">
        <v>261</v>
      </c>
      <c r="AT198" s="185" t="s">
        <v>257</v>
      </c>
      <c r="AU198" s="185" t="s">
        <v>88</v>
      </c>
      <c r="AY198" s="17" t="s">
        <v>125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7" t="s">
        <v>133</v>
      </c>
      <c r="BK198" s="186">
        <f>ROUND(I198*H198,2)</f>
        <v>0</v>
      </c>
      <c r="BL198" s="17" t="s">
        <v>176</v>
      </c>
      <c r="BM198" s="185" t="s">
        <v>280</v>
      </c>
    </row>
    <row r="199" spans="1:65" s="2" customFormat="1" ht="10.199999999999999">
      <c r="A199" s="34"/>
      <c r="B199" s="35"/>
      <c r="C199" s="36"/>
      <c r="D199" s="187" t="s">
        <v>135</v>
      </c>
      <c r="E199" s="36"/>
      <c r="F199" s="188" t="s">
        <v>279</v>
      </c>
      <c r="G199" s="36"/>
      <c r="H199" s="36"/>
      <c r="I199" s="189"/>
      <c r="J199" s="36"/>
      <c r="K199" s="36"/>
      <c r="L199" s="39"/>
      <c r="M199" s="190"/>
      <c r="N199" s="191"/>
      <c r="O199" s="65"/>
      <c r="P199" s="65"/>
      <c r="Q199" s="65"/>
      <c r="R199" s="65"/>
      <c r="S199" s="65"/>
      <c r="T199" s="6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135</v>
      </c>
      <c r="AU199" s="17" t="s">
        <v>88</v>
      </c>
    </row>
    <row r="200" spans="1:65" s="13" customFormat="1" ht="10.199999999999999">
      <c r="B200" s="192"/>
      <c r="C200" s="193"/>
      <c r="D200" s="187" t="s">
        <v>137</v>
      </c>
      <c r="E200" s="194" t="s">
        <v>40</v>
      </c>
      <c r="F200" s="195" t="s">
        <v>281</v>
      </c>
      <c r="G200" s="193"/>
      <c r="H200" s="194" t="s">
        <v>40</v>
      </c>
      <c r="I200" s="196"/>
      <c r="J200" s="193"/>
      <c r="K200" s="193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137</v>
      </c>
      <c r="AU200" s="201" t="s">
        <v>88</v>
      </c>
      <c r="AV200" s="13" t="s">
        <v>86</v>
      </c>
      <c r="AW200" s="13" t="s">
        <v>38</v>
      </c>
      <c r="AX200" s="13" t="s">
        <v>78</v>
      </c>
      <c r="AY200" s="201" t="s">
        <v>125</v>
      </c>
    </row>
    <row r="201" spans="1:65" s="14" customFormat="1" ht="10.199999999999999">
      <c r="B201" s="202"/>
      <c r="C201" s="203"/>
      <c r="D201" s="187" t="s">
        <v>137</v>
      </c>
      <c r="E201" s="204" t="s">
        <v>40</v>
      </c>
      <c r="F201" s="205" t="s">
        <v>270</v>
      </c>
      <c r="G201" s="203"/>
      <c r="H201" s="206">
        <v>0.2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137</v>
      </c>
      <c r="AU201" s="212" t="s">
        <v>88</v>
      </c>
      <c r="AV201" s="14" t="s">
        <v>88</v>
      </c>
      <c r="AW201" s="14" t="s">
        <v>38</v>
      </c>
      <c r="AX201" s="14" t="s">
        <v>86</v>
      </c>
      <c r="AY201" s="212" t="s">
        <v>125</v>
      </c>
    </row>
    <row r="202" spans="1:65" s="2" customFormat="1" ht="24.15" customHeight="1">
      <c r="A202" s="34"/>
      <c r="B202" s="35"/>
      <c r="C202" s="224" t="s">
        <v>282</v>
      </c>
      <c r="D202" s="224" t="s">
        <v>257</v>
      </c>
      <c r="E202" s="225" t="s">
        <v>283</v>
      </c>
      <c r="F202" s="226" t="s">
        <v>284</v>
      </c>
      <c r="G202" s="227" t="s">
        <v>260</v>
      </c>
      <c r="H202" s="228">
        <v>0.2</v>
      </c>
      <c r="I202" s="229"/>
      <c r="J202" s="230">
        <f>ROUND(I202*H202,2)</f>
        <v>0</v>
      </c>
      <c r="K202" s="226" t="s">
        <v>40</v>
      </c>
      <c r="L202" s="231"/>
      <c r="M202" s="232" t="s">
        <v>40</v>
      </c>
      <c r="N202" s="233" t="s">
        <v>51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5" t="s">
        <v>261</v>
      </c>
      <c r="AT202" s="185" t="s">
        <v>257</v>
      </c>
      <c r="AU202" s="185" t="s">
        <v>88</v>
      </c>
      <c r="AY202" s="17" t="s">
        <v>125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7" t="s">
        <v>133</v>
      </c>
      <c r="BK202" s="186">
        <f>ROUND(I202*H202,2)</f>
        <v>0</v>
      </c>
      <c r="BL202" s="17" t="s">
        <v>176</v>
      </c>
      <c r="BM202" s="185" t="s">
        <v>285</v>
      </c>
    </row>
    <row r="203" spans="1:65" s="2" customFormat="1" ht="10.199999999999999">
      <c r="A203" s="34"/>
      <c r="B203" s="35"/>
      <c r="C203" s="36"/>
      <c r="D203" s="187" t="s">
        <v>135</v>
      </c>
      <c r="E203" s="36"/>
      <c r="F203" s="188" t="s">
        <v>284</v>
      </c>
      <c r="G203" s="36"/>
      <c r="H203" s="36"/>
      <c r="I203" s="189"/>
      <c r="J203" s="36"/>
      <c r="K203" s="36"/>
      <c r="L203" s="39"/>
      <c r="M203" s="190"/>
      <c r="N203" s="191"/>
      <c r="O203" s="65"/>
      <c r="P203" s="65"/>
      <c r="Q203" s="65"/>
      <c r="R203" s="65"/>
      <c r="S203" s="65"/>
      <c r="T203" s="6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135</v>
      </c>
      <c r="AU203" s="17" t="s">
        <v>88</v>
      </c>
    </row>
    <row r="204" spans="1:65" s="13" customFormat="1" ht="10.199999999999999">
      <c r="B204" s="192"/>
      <c r="C204" s="193"/>
      <c r="D204" s="187" t="s">
        <v>137</v>
      </c>
      <c r="E204" s="194" t="s">
        <v>40</v>
      </c>
      <c r="F204" s="195" t="s">
        <v>286</v>
      </c>
      <c r="G204" s="193"/>
      <c r="H204" s="194" t="s">
        <v>40</v>
      </c>
      <c r="I204" s="196"/>
      <c r="J204" s="193"/>
      <c r="K204" s="193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137</v>
      </c>
      <c r="AU204" s="201" t="s">
        <v>88</v>
      </c>
      <c r="AV204" s="13" t="s">
        <v>86</v>
      </c>
      <c r="AW204" s="13" t="s">
        <v>38</v>
      </c>
      <c r="AX204" s="13" t="s">
        <v>78</v>
      </c>
      <c r="AY204" s="201" t="s">
        <v>125</v>
      </c>
    </row>
    <row r="205" spans="1:65" s="14" customFormat="1" ht="10.199999999999999">
      <c r="B205" s="202"/>
      <c r="C205" s="203"/>
      <c r="D205" s="187" t="s">
        <v>137</v>
      </c>
      <c r="E205" s="204" t="s">
        <v>40</v>
      </c>
      <c r="F205" s="205" t="s">
        <v>270</v>
      </c>
      <c r="G205" s="203"/>
      <c r="H205" s="206">
        <v>0.2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137</v>
      </c>
      <c r="AU205" s="212" t="s">
        <v>88</v>
      </c>
      <c r="AV205" s="14" t="s">
        <v>88</v>
      </c>
      <c r="AW205" s="14" t="s">
        <v>38</v>
      </c>
      <c r="AX205" s="14" t="s">
        <v>86</v>
      </c>
      <c r="AY205" s="212" t="s">
        <v>125</v>
      </c>
    </row>
    <row r="206" spans="1:65" s="2" customFormat="1" ht="14.4" customHeight="1">
      <c r="A206" s="34"/>
      <c r="B206" s="35"/>
      <c r="C206" s="174" t="s">
        <v>287</v>
      </c>
      <c r="D206" s="174" t="s">
        <v>128</v>
      </c>
      <c r="E206" s="175" t="s">
        <v>288</v>
      </c>
      <c r="F206" s="176" t="s">
        <v>289</v>
      </c>
      <c r="G206" s="177" t="s">
        <v>247</v>
      </c>
      <c r="H206" s="178">
        <v>51</v>
      </c>
      <c r="I206" s="179"/>
      <c r="J206" s="180">
        <f>ROUND(I206*H206,2)</f>
        <v>0</v>
      </c>
      <c r="K206" s="176" t="s">
        <v>132</v>
      </c>
      <c r="L206" s="39"/>
      <c r="M206" s="181" t="s">
        <v>40</v>
      </c>
      <c r="N206" s="182" t="s">
        <v>51</v>
      </c>
      <c r="O206" s="65"/>
      <c r="P206" s="183">
        <f>O206*H206</f>
        <v>0</v>
      </c>
      <c r="Q206" s="183">
        <v>6.0000000000000002E-5</v>
      </c>
      <c r="R206" s="183">
        <f>Q206*H206</f>
        <v>3.0600000000000002E-3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176</v>
      </c>
      <c r="AT206" s="185" t="s">
        <v>128</v>
      </c>
      <c r="AU206" s="185" t="s">
        <v>88</v>
      </c>
      <c r="AY206" s="17" t="s">
        <v>125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133</v>
      </c>
      <c r="BK206" s="186">
        <f>ROUND(I206*H206,2)</f>
        <v>0</v>
      </c>
      <c r="BL206" s="17" t="s">
        <v>176</v>
      </c>
      <c r="BM206" s="185" t="s">
        <v>290</v>
      </c>
    </row>
    <row r="207" spans="1:65" s="2" customFormat="1" ht="10.199999999999999">
      <c r="A207" s="34"/>
      <c r="B207" s="35"/>
      <c r="C207" s="36"/>
      <c r="D207" s="187" t="s">
        <v>135</v>
      </c>
      <c r="E207" s="36"/>
      <c r="F207" s="188" t="s">
        <v>291</v>
      </c>
      <c r="G207" s="36"/>
      <c r="H207" s="36"/>
      <c r="I207" s="189"/>
      <c r="J207" s="36"/>
      <c r="K207" s="36"/>
      <c r="L207" s="39"/>
      <c r="M207" s="190"/>
      <c r="N207" s="191"/>
      <c r="O207" s="65"/>
      <c r="P207" s="65"/>
      <c r="Q207" s="65"/>
      <c r="R207" s="65"/>
      <c r="S207" s="65"/>
      <c r="T207" s="6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135</v>
      </c>
      <c r="AU207" s="17" t="s">
        <v>88</v>
      </c>
    </row>
    <row r="208" spans="1:65" s="13" customFormat="1" ht="10.199999999999999">
      <c r="B208" s="192"/>
      <c r="C208" s="193"/>
      <c r="D208" s="187" t="s">
        <v>137</v>
      </c>
      <c r="E208" s="194" t="s">
        <v>40</v>
      </c>
      <c r="F208" s="195" t="s">
        <v>178</v>
      </c>
      <c r="G208" s="193"/>
      <c r="H208" s="194" t="s">
        <v>40</v>
      </c>
      <c r="I208" s="196"/>
      <c r="J208" s="193"/>
      <c r="K208" s="193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137</v>
      </c>
      <c r="AU208" s="201" t="s">
        <v>88</v>
      </c>
      <c r="AV208" s="13" t="s">
        <v>86</v>
      </c>
      <c r="AW208" s="13" t="s">
        <v>38</v>
      </c>
      <c r="AX208" s="13" t="s">
        <v>78</v>
      </c>
      <c r="AY208" s="201" t="s">
        <v>125</v>
      </c>
    </row>
    <row r="209" spans="1:65" s="13" customFormat="1" ht="10.199999999999999">
      <c r="B209" s="192"/>
      <c r="C209" s="193"/>
      <c r="D209" s="187" t="s">
        <v>137</v>
      </c>
      <c r="E209" s="194" t="s">
        <v>40</v>
      </c>
      <c r="F209" s="195" t="s">
        <v>252</v>
      </c>
      <c r="G209" s="193"/>
      <c r="H209" s="194" t="s">
        <v>40</v>
      </c>
      <c r="I209" s="196"/>
      <c r="J209" s="193"/>
      <c r="K209" s="193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137</v>
      </c>
      <c r="AU209" s="201" t="s">
        <v>88</v>
      </c>
      <c r="AV209" s="13" t="s">
        <v>86</v>
      </c>
      <c r="AW209" s="13" t="s">
        <v>38</v>
      </c>
      <c r="AX209" s="13" t="s">
        <v>78</v>
      </c>
      <c r="AY209" s="201" t="s">
        <v>125</v>
      </c>
    </row>
    <row r="210" spans="1:65" s="13" customFormat="1" ht="10.199999999999999">
      <c r="B210" s="192"/>
      <c r="C210" s="193"/>
      <c r="D210" s="187" t="s">
        <v>137</v>
      </c>
      <c r="E210" s="194" t="s">
        <v>40</v>
      </c>
      <c r="F210" s="195" t="s">
        <v>292</v>
      </c>
      <c r="G210" s="193"/>
      <c r="H210" s="194" t="s">
        <v>40</v>
      </c>
      <c r="I210" s="196"/>
      <c r="J210" s="193"/>
      <c r="K210" s="193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137</v>
      </c>
      <c r="AU210" s="201" t="s">
        <v>88</v>
      </c>
      <c r="AV210" s="13" t="s">
        <v>86</v>
      </c>
      <c r="AW210" s="13" t="s">
        <v>38</v>
      </c>
      <c r="AX210" s="13" t="s">
        <v>78</v>
      </c>
      <c r="AY210" s="201" t="s">
        <v>125</v>
      </c>
    </row>
    <row r="211" spans="1:65" s="14" customFormat="1" ht="10.199999999999999">
      <c r="B211" s="202"/>
      <c r="C211" s="203"/>
      <c r="D211" s="187" t="s">
        <v>137</v>
      </c>
      <c r="E211" s="204" t="s">
        <v>40</v>
      </c>
      <c r="F211" s="205" t="s">
        <v>293</v>
      </c>
      <c r="G211" s="203"/>
      <c r="H211" s="206">
        <v>19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137</v>
      </c>
      <c r="AU211" s="212" t="s">
        <v>88</v>
      </c>
      <c r="AV211" s="14" t="s">
        <v>88</v>
      </c>
      <c r="AW211" s="14" t="s">
        <v>38</v>
      </c>
      <c r="AX211" s="14" t="s">
        <v>78</v>
      </c>
      <c r="AY211" s="212" t="s">
        <v>125</v>
      </c>
    </row>
    <row r="212" spans="1:65" s="13" customFormat="1" ht="10.199999999999999">
      <c r="B212" s="192"/>
      <c r="C212" s="193"/>
      <c r="D212" s="187" t="s">
        <v>137</v>
      </c>
      <c r="E212" s="194" t="s">
        <v>40</v>
      </c>
      <c r="F212" s="195" t="s">
        <v>294</v>
      </c>
      <c r="G212" s="193"/>
      <c r="H212" s="194" t="s">
        <v>40</v>
      </c>
      <c r="I212" s="196"/>
      <c r="J212" s="193"/>
      <c r="K212" s="193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137</v>
      </c>
      <c r="AU212" s="201" t="s">
        <v>88</v>
      </c>
      <c r="AV212" s="13" t="s">
        <v>86</v>
      </c>
      <c r="AW212" s="13" t="s">
        <v>38</v>
      </c>
      <c r="AX212" s="13" t="s">
        <v>78</v>
      </c>
      <c r="AY212" s="201" t="s">
        <v>125</v>
      </c>
    </row>
    <row r="213" spans="1:65" s="14" customFormat="1" ht="10.199999999999999">
      <c r="B213" s="202"/>
      <c r="C213" s="203"/>
      <c r="D213" s="187" t="s">
        <v>137</v>
      </c>
      <c r="E213" s="204" t="s">
        <v>40</v>
      </c>
      <c r="F213" s="205" t="s">
        <v>295</v>
      </c>
      <c r="G213" s="203"/>
      <c r="H213" s="206">
        <v>32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137</v>
      </c>
      <c r="AU213" s="212" t="s">
        <v>88</v>
      </c>
      <c r="AV213" s="14" t="s">
        <v>88</v>
      </c>
      <c r="AW213" s="14" t="s">
        <v>38</v>
      </c>
      <c r="AX213" s="14" t="s">
        <v>78</v>
      </c>
      <c r="AY213" s="212" t="s">
        <v>125</v>
      </c>
    </row>
    <row r="214" spans="1:65" s="15" customFormat="1" ht="10.199999999999999">
      <c r="B214" s="213"/>
      <c r="C214" s="214"/>
      <c r="D214" s="187" t="s">
        <v>137</v>
      </c>
      <c r="E214" s="215" t="s">
        <v>40</v>
      </c>
      <c r="F214" s="216" t="s">
        <v>255</v>
      </c>
      <c r="G214" s="214"/>
      <c r="H214" s="217">
        <v>51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137</v>
      </c>
      <c r="AU214" s="223" t="s">
        <v>88</v>
      </c>
      <c r="AV214" s="15" t="s">
        <v>133</v>
      </c>
      <c r="AW214" s="15" t="s">
        <v>38</v>
      </c>
      <c r="AX214" s="15" t="s">
        <v>86</v>
      </c>
      <c r="AY214" s="223" t="s">
        <v>125</v>
      </c>
    </row>
    <row r="215" spans="1:65" s="2" customFormat="1" ht="14.4" customHeight="1">
      <c r="A215" s="34"/>
      <c r="B215" s="35"/>
      <c r="C215" s="174" t="s">
        <v>296</v>
      </c>
      <c r="D215" s="174" t="s">
        <v>128</v>
      </c>
      <c r="E215" s="175" t="s">
        <v>297</v>
      </c>
      <c r="F215" s="176" t="s">
        <v>298</v>
      </c>
      <c r="G215" s="177" t="s">
        <v>247</v>
      </c>
      <c r="H215" s="178">
        <v>96</v>
      </c>
      <c r="I215" s="179"/>
      <c r="J215" s="180">
        <f>ROUND(I215*H215,2)</f>
        <v>0</v>
      </c>
      <c r="K215" s="176" t="s">
        <v>132</v>
      </c>
      <c r="L215" s="39"/>
      <c r="M215" s="181" t="s">
        <v>40</v>
      </c>
      <c r="N215" s="182" t="s">
        <v>51</v>
      </c>
      <c r="O215" s="65"/>
      <c r="P215" s="183">
        <f>O215*H215</f>
        <v>0</v>
      </c>
      <c r="Q215" s="183">
        <v>5.0000000000000002E-5</v>
      </c>
      <c r="R215" s="183">
        <f>Q215*H215</f>
        <v>4.8000000000000004E-3</v>
      </c>
      <c r="S215" s="183">
        <v>0</v>
      </c>
      <c r="T215" s="18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5" t="s">
        <v>176</v>
      </c>
      <c r="AT215" s="185" t="s">
        <v>128</v>
      </c>
      <c r="AU215" s="185" t="s">
        <v>88</v>
      </c>
      <c r="AY215" s="17" t="s">
        <v>125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7" t="s">
        <v>133</v>
      </c>
      <c r="BK215" s="186">
        <f>ROUND(I215*H215,2)</f>
        <v>0</v>
      </c>
      <c r="BL215" s="17" t="s">
        <v>176</v>
      </c>
      <c r="BM215" s="185" t="s">
        <v>299</v>
      </c>
    </row>
    <row r="216" spans="1:65" s="2" customFormat="1" ht="10.199999999999999">
      <c r="A216" s="34"/>
      <c r="B216" s="35"/>
      <c r="C216" s="36"/>
      <c r="D216" s="187" t="s">
        <v>135</v>
      </c>
      <c r="E216" s="36"/>
      <c r="F216" s="188" t="s">
        <v>300</v>
      </c>
      <c r="G216" s="36"/>
      <c r="H216" s="36"/>
      <c r="I216" s="189"/>
      <c r="J216" s="36"/>
      <c r="K216" s="36"/>
      <c r="L216" s="39"/>
      <c r="M216" s="190"/>
      <c r="N216" s="191"/>
      <c r="O216" s="65"/>
      <c r="P216" s="65"/>
      <c r="Q216" s="65"/>
      <c r="R216" s="65"/>
      <c r="S216" s="65"/>
      <c r="T216" s="6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135</v>
      </c>
      <c r="AU216" s="17" t="s">
        <v>88</v>
      </c>
    </row>
    <row r="217" spans="1:65" s="13" customFormat="1" ht="10.199999999999999">
      <c r="B217" s="192"/>
      <c r="C217" s="193"/>
      <c r="D217" s="187" t="s">
        <v>137</v>
      </c>
      <c r="E217" s="194" t="s">
        <v>40</v>
      </c>
      <c r="F217" s="195" t="s">
        <v>178</v>
      </c>
      <c r="G217" s="193"/>
      <c r="H217" s="194" t="s">
        <v>40</v>
      </c>
      <c r="I217" s="196"/>
      <c r="J217" s="193"/>
      <c r="K217" s="193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137</v>
      </c>
      <c r="AU217" s="201" t="s">
        <v>88</v>
      </c>
      <c r="AV217" s="13" t="s">
        <v>86</v>
      </c>
      <c r="AW217" s="13" t="s">
        <v>38</v>
      </c>
      <c r="AX217" s="13" t="s">
        <v>78</v>
      </c>
      <c r="AY217" s="201" t="s">
        <v>125</v>
      </c>
    </row>
    <row r="218" spans="1:65" s="13" customFormat="1" ht="10.199999999999999">
      <c r="B218" s="192"/>
      <c r="C218" s="193"/>
      <c r="D218" s="187" t="s">
        <v>137</v>
      </c>
      <c r="E218" s="194" t="s">
        <v>40</v>
      </c>
      <c r="F218" s="195" t="s">
        <v>252</v>
      </c>
      <c r="G218" s="193"/>
      <c r="H218" s="194" t="s">
        <v>40</v>
      </c>
      <c r="I218" s="196"/>
      <c r="J218" s="193"/>
      <c r="K218" s="193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137</v>
      </c>
      <c r="AU218" s="201" t="s">
        <v>88</v>
      </c>
      <c r="AV218" s="13" t="s">
        <v>86</v>
      </c>
      <c r="AW218" s="13" t="s">
        <v>38</v>
      </c>
      <c r="AX218" s="13" t="s">
        <v>78</v>
      </c>
      <c r="AY218" s="201" t="s">
        <v>125</v>
      </c>
    </row>
    <row r="219" spans="1:65" s="13" customFormat="1" ht="10.199999999999999">
      <c r="B219" s="192"/>
      <c r="C219" s="193"/>
      <c r="D219" s="187" t="s">
        <v>137</v>
      </c>
      <c r="E219" s="194" t="s">
        <v>40</v>
      </c>
      <c r="F219" s="195" t="s">
        <v>301</v>
      </c>
      <c r="G219" s="193"/>
      <c r="H219" s="194" t="s">
        <v>40</v>
      </c>
      <c r="I219" s="196"/>
      <c r="J219" s="193"/>
      <c r="K219" s="193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137</v>
      </c>
      <c r="AU219" s="201" t="s">
        <v>88</v>
      </c>
      <c r="AV219" s="13" t="s">
        <v>86</v>
      </c>
      <c r="AW219" s="13" t="s">
        <v>38</v>
      </c>
      <c r="AX219" s="13" t="s">
        <v>78</v>
      </c>
      <c r="AY219" s="201" t="s">
        <v>125</v>
      </c>
    </row>
    <row r="220" spans="1:65" s="14" customFormat="1" ht="10.199999999999999">
      <c r="B220" s="202"/>
      <c r="C220" s="203"/>
      <c r="D220" s="187" t="s">
        <v>137</v>
      </c>
      <c r="E220" s="204" t="s">
        <v>40</v>
      </c>
      <c r="F220" s="205" t="s">
        <v>302</v>
      </c>
      <c r="G220" s="203"/>
      <c r="H220" s="206">
        <v>30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137</v>
      </c>
      <c r="AU220" s="212" t="s">
        <v>88</v>
      </c>
      <c r="AV220" s="14" t="s">
        <v>88</v>
      </c>
      <c r="AW220" s="14" t="s">
        <v>38</v>
      </c>
      <c r="AX220" s="14" t="s">
        <v>78</v>
      </c>
      <c r="AY220" s="212" t="s">
        <v>125</v>
      </c>
    </row>
    <row r="221" spans="1:65" s="13" customFormat="1" ht="10.199999999999999">
      <c r="B221" s="192"/>
      <c r="C221" s="193"/>
      <c r="D221" s="187" t="s">
        <v>137</v>
      </c>
      <c r="E221" s="194" t="s">
        <v>40</v>
      </c>
      <c r="F221" s="195" t="s">
        <v>303</v>
      </c>
      <c r="G221" s="193"/>
      <c r="H221" s="194" t="s">
        <v>40</v>
      </c>
      <c r="I221" s="196"/>
      <c r="J221" s="193"/>
      <c r="K221" s="193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137</v>
      </c>
      <c r="AU221" s="201" t="s">
        <v>88</v>
      </c>
      <c r="AV221" s="13" t="s">
        <v>86</v>
      </c>
      <c r="AW221" s="13" t="s">
        <v>38</v>
      </c>
      <c r="AX221" s="13" t="s">
        <v>78</v>
      </c>
      <c r="AY221" s="201" t="s">
        <v>125</v>
      </c>
    </row>
    <row r="222" spans="1:65" s="14" customFormat="1" ht="10.199999999999999">
      <c r="B222" s="202"/>
      <c r="C222" s="203"/>
      <c r="D222" s="187" t="s">
        <v>137</v>
      </c>
      <c r="E222" s="204" t="s">
        <v>40</v>
      </c>
      <c r="F222" s="205" t="s">
        <v>304</v>
      </c>
      <c r="G222" s="203"/>
      <c r="H222" s="206">
        <v>33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137</v>
      </c>
      <c r="AU222" s="212" t="s">
        <v>88</v>
      </c>
      <c r="AV222" s="14" t="s">
        <v>88</v>
      </c>
      <c r="AW222" s="14" t="s">
        <v>38</v>
      </c>
      <c r="AX222" s="14" t="s">
        <v>78</v>
      </c>
      <c r="AY222" s="212" t="s">
        <v>125</v>
      </c>
    </row>
    <row r="223" spans="1:65" s="13" customFormat="1" ht="10.199999999999999">
      <c r="B223" s="192"/>
      <c r="C223" s="193"/>
      <c r="D223" s="187" t="s">
        <v>137</v>
      </c>
      <c r="E223" s="194" t="s">
        <v>40</v>
      </c>
      <c r="F223" s="195" t="s">
        <v>305</v>
      </c>
      <c r="G223" s="193"/>
      <c r="H223" s="194" t="s">
        <v>40</v>
      </c>
      <c r="I223" s="196"/>
      <c r="J223" s="193"/>
      <c r="K223" s="193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137</v>
      </c>
      <c r="AU223" s="201" t="s">
        <v>88</v>
      </c>
      <c r="AV223" s="13" t="s">
        <v>86</v>
      </c>
      <c r="AW223" s="13" t="s">
        <v>38</v>
      </c>
      <c r="AX223" s="13" t="s">
        <v>78</v>
      </c>
      <c r="AY223" s="201" t="s">
        <v>125</v>
      </c>
    </row>
    <row r="224" spans="1:65" s="14" customFormat="1" ht="10.199999999999999">
      <c r="B224" s="202"/>
      <c r="C224" s="203"/>
      <c r="D224" s="187" t="s">
        <v>137</v>
      </c>
      <c r="E224" s="204" t="s">
        <v>40</v>
      </c>
      <c r="F224" s="205" t="s">
        <v>304</v>
      </c>
      <c r="G224" s="203"/>
      <c r="H224" s="206">
        <v>33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137</v>
      </c>
      <c r="AU224" s="212" t="s">
        <v>88</v>
      </c>
      <c r="AV224" s="14" t="s">
        <v>88</v>
      </c>
      <c r="AW224" s="14" t="s">
        <v>38</v>
      </c>
      <c r="AX224" s="14" t="s">
        <v>78</v>
      </c>
      <c r="AY224" s="212" t="s">
        <v>125</v>
      </c>
    </row>
    <row r="225" spans="1:65" s="15" customFormat="1" ht="10.199999999999999">
      <c r="B225" s="213"/>
      <c r="C225" s="214"/>
      <c r="D225" s="187" t="s">
        <v>137</v>
      </c>
      <c r="E225" s="215" t="s">
        <v>40</v>
      </c>
      <c r="F225" s="216" t="s">
        <v>255</v>
      </c>
      <c r="G225" s="214"/>
      <c r="H225" s="217">
        <v>96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137</v>
      </c>
      <c r="AU225" s="223" t="s">
        <v>88</v>
      </c>
      <c r="AV225" s="15" t="s">
        <v>133</v>
      </c>
      <c r="AW225" s="15" t="s">
        <v>38</v>
      </c>
      <c r="AX225" s="15" t="s">
        <v>86</v>
      </c>
      <c r="AY225" s="223" t="s">
        <v>125</v>
      </c>
    </row>
    <row r="226" spans="1:65" s="2" customFormat="1" ht="14.4" customHeight="1">
      <c r="A226" s="34"/>
      <c r="B226" s="35"/>
      <c r="C226" s="224" t="s">
        <v>306</v>
      </c>
      <c r="D226" s="224" t="s">
        <v>257</v>
      </c>
      <c r="E226" s="225" t="s">
        <v>307</v>
      </c>
      <c r="F226" s="226" t="s">
        <v>308</v>
      </c>
      <c r="G226" s="227" t="s">
        <v>156</v>
      </c>
      <c r="H226" s="228">
        <v>0.14699999999999999</v>
      </c>
      <c r="I226" s="229"/>
      <c r="J226" s="230">
        <f>ROUND(I226*H226,2)</f>
        <v>0</v>
      </c>
      <c r="K226" s="226" t="s">
        <v>40</v>
      </c>
      <c r="L226" s="231"/>
      <c r="M226" s="232" t="s">
        <v>40</v>
      </c>
      <c r="N226" s="233" t="s">
        <v>51</v>
      </c>
      <c r="O226" s="65"/>
      <c r="P226" s="183">
        <f>O226*H226</f>
        <v>0</v>
      </c>
      <c r="Q226" s="183">
        <v>1</v>
      </c>
      <c r="R226" s="183">
        <f>Q226*H226</f>
        <v>0.14699999999999999</v>
      </c>
      <c r="S226" s="183">
        <v>0</v>
      </c>
      <c r="T226" s="18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5" t="s">
        <v>261</v>
      </c>
      <c r="AT226" s="185" t="s">
        <v>257</v>
      </c>
      <c r="AU226" s="185" t="s">
        <v>88</v>
      </c>
      <c r="AY226" s="17" t="s">
        <v>125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7" t="s">
        <v>133</v>
      </c>
      <c r="BK226" s="186">
        <f>ROUND(I226*H226,2)</f>
        <v>0</v>
      </c>
      <c r="BL226" s="17" t="s">
        <v>176</v>
      </c>
      <c r="BM226" s="185" t="s">
        <v>309</v>
      </c>
    </row>
    <row r="227" spans="1:65" s="2" customFormat="1" ht="10.199999999999999">
      <c r="A227" s="34"/>
      <c r="B227" s="35"/>
      <c r="C227" s="36"/>
      <c r="D227" s="187" t="s">
        <v>135</v>
      </c>
      <c r="E227" s="36"/>
      <c r="F227" s="188" t="s">
        <v>308</v>
      </c>
      <c r="G227" s="36"/>
      <c r="H227" s="36"/>
      <c r="I227" s="189"/>
      <c r="J227" s="36"/>
      <c r="K227" s="36"/>
      <c r="L227" s="39"/>
      <c r="M227" s="190"/>
      <c r="N227" s="191"/>
      <c r="O227" s="65"/>
      <c r="P227" s="65"/>
      <c r="Q227" s="65"/>
      <c r="R227" s="65"/>
      <c r="S227" s="65"/>
      <c r="T227" s="6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135</v>
      </c>
      <c r="AU227" s="17" t="s">
        <v>88</v>
      </c>
    </row>
    <row r="228" spans="1:65" s="13" customFormat="1" ht="10.199999999999999">
      <c r="B228" s="192"/>
      <c r="C228" s="193"/>
      <c r="D228" s="187" t="s">
        <v>137</v>
      </c>
      <c r="E228" s="194" t="s">
        <v>40</v>
      </c>
      <c r="F228" s="195" t="s">
        <v>310</v>
      </c>
      <c r="G228" s="193"/>
      <c r="H228" s="194" t="s">
        <v>40</v>
      </c>
      <c r="I228" s="196"/>
      <c r="J228" s="193"/>
      <c r="K228" s="193"/>
      <c r="L228" s="197"/>
      <c r="M228" s="198"/>
      <c r="N228" s="199"/>
      <c r="O228" s="199"/>
      <c r="P228" s="199"/>
      <c r="Q228" s="199"/>
      <c r="R228" s="199"/>
      <c r="S228" s="199"/>
      <c r="T228" s="200"/>
      <c r="AT228" s="201" t="s">
        <v>137</v>
      </c>
      <c r="AU228" s="201" t="s">
        <v>88</v>
      </c>
      <c r="AV228" s="13" t="s">
        <v>86</v>
      </c>
      <c r="AW228" s="13" t="s">
        <v>38</v>
      </c>
      <c r="AX228" s="13" t="s">
        <v>78</v>
      </c>
      <c r="AY228" s="201" t="s">
        <v>125</v>
      </c>
    </row>
    <row r="229" spans="1:65" s="13" customFormat="1" ht="10.199999999999999">
      <c r="B229" s="192"/>
      <c r="C229" s="193"/>
      <c r="D229" s="187" t="s">
        <v>137</v>
      </c>
      <c r="E229" s="194" t="s">
        <v>40</v>
      </c>
      <c r="F229" s="195" t="s">
        <v>301</v>
      </c>
      <c r="G229" s="193"/>
      <c r="H229" s="194" t="s">
        <v>40</v>
      </c>
      <c r="I229" s="196"/>
      <c r="J229" s="193"/>
      <c r="K229" s="193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137</v>
      </c>
      <c r="AU229" s="201" t="s">
        <v>88</v>
      </c>
      <c r="AV229" s="13" t="s">
        <v>86</v>
      </c>
      <c r="AW229" s="13" t="s">
        <v>38</v>
      </c>
      <c r="AX229" s="13" t="s">
        <v>78</v>
      </c>
      <c r="AY229" s="201" t="s">
        <v>125</v>
      </c>
    </row>
    <row r="230" spans="1:65" s="14" customFormat="1" ht="10.199999999999999">
      <c r="B230" s="202"/>
      <c r="C230" s="203"/>
      <c r="D230" s="187" t="s">
        <v>137</v>
      </c>
      <c r="E230" s="204" t="s">
        <v>40</v>
      </c>
      <c r="F230" s="205" t="s">
        <v>311</v>
      </c>
      <c r="G230" s="203"/>
      <c r="H230" s="206">
        <v>0.03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137</v>
      </c>
      <c r="AU230" s="212" t="s">
        <v>88</v>
      </c>
      <c r="AV230" s="14" t="s">
        <v>88</v>
      </c>
      <c r="AW230" s="14" t="s">
        <v>38</v>
      </c>
      <c r="AX230" s="14" t="s">
        <v>78</v>
      </c>
      <c r="AY230" s="212" t="s">
        <v>125</v>
      </c>
    </row>
    <row r="231" spans="1:65" s="13" customFormat="1" ht="10.199999999999999">
      <c r="B231" s="192"/>
      <c r="C231" s="193"/>
      <c r="D231" s="187" t="s">
        <v>137</v>
      </c>
      <c r="E231" s="194" t="s">
        <v>40</v>
      </c>
      <c r="F231" s="195" t="s">
        <v>292</v>
      </c>
      <c r="G231" s="193"/>
      <c r="H231" s="194" t="s">
        <v>40</v>
      </c>
      <c r="I231" s="196"/>
      <c r="J231" s="193"/>
      <c r="K231" s="193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137</v>
      </c>
      <c r="AU231" s="201" t="s">
        <v>88</v>
      </c>
      <c r="AV231" s="13" t="s">
        <v>86</v>
      </c>
      <c r="AW231" s="13" t="s">
        <v>38</v>
      </c>
      <c r="AX231" s="13" t="s">
        <v>78</v>
      </c>
      <c r="AY231" s="201" t="s">
        <v>125</v>
      </c>
    </row>
    <row r="232" spans="1:65" s="14" customFormat="1" ht="10.199999999999999">
      <c r="B232" s="202"/>
      <c r="C232" s="203"/>
      <c r="D232" s="187" t="s">
        <v>137</v>
      </c>
      <c r="E232" s="204" t="s">
        <v>40</v>
      </c>
      <c r="F232" s="205" t="s">
        <v>312</v>
      </c>
      <c r="G232" s="203"/>
      <c r="H232" s="206">
        <v>1.9E-2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137</v>
      </c>
      <c r="AU232" s="212" t="s">
        <v>88</v>
      </c>
      <c r="AV232" s="14" t="s">
        <v>88</v>
      </c>
      <c r="AW232" s="14" t="s">
        <v>38</v>
      </c>
      <c r="AX232" s="14" t="s">
        <v>78</v>
      </c>
      <c r="AY232" s="212" t="s">
        <v>125</v>
      </c>
    </row>
    <row r="233" spans="1:65" s="13" customFormat="1" ht="10.199999999999999">
      <c r="B233" s="192"/>
      <c r="C233" s="193"/>
      <c r="D233" s="187" t="s">
        <v>137</v>
      </c>
      <c r="E233" s="194" t="s">
        <v>40</v>
      </c>
      <c r="F233" s="195" t="s">
        <v>294</v>
      </c>
      <c r="G233" s="193"/>
      <c r="H233" s="194" t="s">
        <v>40</v>
      </c>
      <c r="I233" s="196"/>
      <c r="J233" s="193"/>
      <c r="K233" s="193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137</v>
      </c>
      <c r="AU233" s="201" t="s">
        <v>88</v>
      </c>
      <c r="AV233" s="13" t="s">
        <v>86</v>
      </c>
      <c r="AW233" s="13" t="s">
        <v>38</v>
      </c>
      <c r="AX233" s="13" t="s">
        <v>78</v>
      </c>
      <c r="AY233" s="201" t="s">
        <v>125</v>
      </c>
    </row>
    <row r="234" spans="1:65" s="14" customFormat="1" ht="10.199999999999999">
      <c r="B234" s="202"/>
      <c r="C234" s="203"/>
      <c r="D234" s="187" t="s">
        <v>137</v>
      </c>
      <c r="E234" s="204" t="s">
        <v>40</v>
      </c>
      <c r="F234" s="205" t="s">
        <v>313</v>
      </c>
      <c r="G234" s="203"/>
      <c r="H234" s="206">
        <v>3.2000000000000001E-2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137</v>
      </c>
      <c r="AU234" s="212" t="s">
        <v>88</v>
      </c>
      <c r="AV234" s="14" t="s">
        <v>88</v>
      </c>
      <c r="AW234" s="14" t="s">
        <v>38</v>
      </c>
      <c r="AX234" s="14" t="s">
        <v>78</v>
      </c>
      <c r="AY234" s="212" t="s">
        <v>125</v>
      </c>
    </row>
    <row r="235" spans="1:65" s="13" customFormat="1" ht="10.199999999999999">
      <c r="B235" s="192"/>
      <c r="C235" s="193"/>
      <c r="D235" s="187" t="s">
        <v>137</v>
      </c>
      <c r="E235" s="194" t="s">
        <v>40</v>
      </c>
      <c r="F235" s="195" t="s">
        <v>303</v>
      </c>
      <c r="G235" s="193"/>
      <c r="H235" s="194" t="s">
        <v>40</v>
      </c>
      <c r="I235" s="196"/>
      <c r="J235" s="193"/>
      <c r="K235" s="193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137</v>
      </c>
      <c r="AU235" s="201" t="s">
        <v>88</v>
      </c>
      <c r="AV235" s="13" t="s">
        <v>86</v>
      </c>
      <c r="AW235" s="13" t="s">
        <v>38</v>
      </c>
      <c r="AX235" s="13" t="s">
        <v>78</v>
      </c>
      <c r="AY235" s="201" t="s">
        <v>125</v>
      </c>
    </row>
    <row r="236" spans="1:65" s="14" customFormat="1" ht="10.199999999999999">
      <c r="B236" s="202"/>
      <c r="C236" s="203"/>
      <c r="D236" s="187" t="s">
        <v>137</v>
      </c>
      <c r="E236" s="204" t="s">
        <v>40</v>
      </c>
      <c r="F236" s="205" t="s">
        <v>314</v>
      </c>
      <c r="G236" s="203"/>
      <c r="H236" s="206">
        <v>3.3000000000000002E-2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137</v>
      </c>
      <c r="AU236" s="212" t="s">
        <v>88</v>
      </c>
      <c r="AV236" s="14" t="s">
        <v>88</v>
      </c>
      <c r="AW236" s="14" t="s">
        <v>38</v>
      </c>
      <c r="AX236" s="14" t="s">
        <v>78</v>
      </c>
      <c r="AY236" s="212" t="s">
        <v>125</v>
      </c>
    </row>
    <row r="237" spans="1:65" s="13" customFormat="1" ht="10.199999999999999">
      <c r="B237" s="192"/>
      <c r="C237" s="193"/>
      <c r="D237" s="187" t="s">
        <v>137</v>
      </c>
      <c r="E237" s="194" t="s">
        <v>40</v>
      </c>
      <c r="F237" s="195" t="s">
        <v>305</v>
      </c>
      <c r="G237" s="193"/>
      <c r="H237" s="194" t="s">
        <v>40</v>
      </c>
      <c r="I237" s="196"/>
      <c r="J237" s="193"/>
      <c r="K237" s="193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137</v>
      </c>
      <c r="AU237" s="201" t="s">
        <v>88</v>
      </c>
      <c r="AV237" s="13" t="s">
        <v>86</v>
      </c>
      <c r="AW237" s="13" t="s">
        <v>38</v>
      </c>
      <c r="AX237" s="13" t="s">
        <v>78</v>
      </c>
      <c r="AY237" s="201" t="s">
        <v>125</v>
      </c>
    </row>
    <row r="238" spans="1:65" s="14" customFormat="1" ht="10.199999999999999">
      <c r="B238" s="202"/>
      <c r="C238" s="203"/>
      <c r="D238" s="187" t="s">
        <v>137</v>
      </c>
      <c r="E238" s="204" t="s">
        <v>40</v>
      </c>
      <c r="F238" s="205" t="s">
        <v>314</v>
      </c>
      <c r="G238" s="203"/>
      <c r="H238" s="206">
        <v>3.3000000000000002E-2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137</v>
      </c>
      <c r="AU238" s="212" t="s">
        <v>88</v>
      </c>
      <c r="AV238" s="14" t="s">
        <v>88</v>
      </c>
      <c r="AW238" s="14" t="s">
        <v>38</v>
      </c>
      <c r="AX238" s="14" t="s">
        <v>78</v>
      </c>
      <c r="AY238" s="212" t="s">
        <v>125</v>
      </c>
    </row>
    <row r="239" spans="1:65" s="15" customFormat="1" ht="10.199999999999999">
      <c r="B239" s="213"/>
      <c r="C239" s="214"/>
      <c r="D239" s="187" t="s">
        <v>137</v>
      </c>
      <c r="E239" s="215" t="s">
        <v>40</v>
      </c>
      <c r="F239" s="216" t="s">
        <v>255</v>
      </c>
      <c r="G239" s="214"/>
      <c r="H239" s="217">
        <v>0.14700000000000002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137</v>
      </c>
      <c r="AU239" s="223" t="s">
        <v>88</v>
      </c>
      <c r="AV239" s="15" t="s">
        <v>133</v>
      </c>
      <c r="AW239" s="15" t="s">
        <v>38</v>
      </c>
      <c r="AX239" s="15" t="s">
        <v>86</v>
      </c>
      <c r="AY239" s="223" t="s">
        <v>125</v>
      </c>
    </row>
    <row r="240" spans="1:65" s="2" customFormat="1" ht="14.4" customHeight="1">
      <c r="A240" s="34"/>
      <c r="B240" s="35"/>
      <c r="C240" s="174" t="s">
        <v>315</v>
      </c>
      <c r="D240" s="174" t="s">
        <v>128</v>
      </c>
      <c r="E240" s="175" t="s">
        <v>316</v>
      </c>
      <c r="F240" s="176" t="s">
        <v>317</v>
      </c>
      <c r="G240" s="177" t="s">
        <v>247</v>
      </c>
      <c r="H240" s="178">
        <v>3.36</v>
      </c>
      <c r="I240" s="179"/>
      <c r="J240" s="180">
        <f>ROUND(I240*H240,2)</f>
        <v>0</v>
      </c>
      <c r="K240" s="176" t="s">
        <v>132</v>
      </c>
      <c r="L240" s="39"/>
      <c r="M240" s="181" t="s">
        <v>40</v>
      </c>
      <c r="N240" s="182" t="s">
        <v>51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1E-3</v>
      </c>
      <c r="T240" s="184">
        <f>S240*H240</f>
        <v>3.3600000000000001E-3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5" t="s">
        <v>176</v>
      </c>
      <c r="AT240" s="185" t="s">
        <v>128</v>
      </c>
      <c r="AU240" s="185" t="s">
        <v>88</v>
      </c>
      <c r="AY240" s="17" t="s">
        <v>125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7" t="s">
        <v>133</v>
      </c>
      <c r="BK240" s="186">
        <f>ROUND(I240*H240,2)</f>
        <v>0</v>
      </c>
      <c r="BL240" s="17" t="s">
        <v>176</v>
      </c>
      <c r="BM240" s="185" t="s">
        <v>318</v>
      </c>
    </row>
    <row r="241" spans="1:65" s="2" customFormat="1" ht="10.199999999999999">
      <c r="A241" s="34"/>
      <c r="B241" s="35"/>
      <c r="C241" s="36"/>
      <c r="D241" s="187" t="s">
        <v>135</v>
      </c>
      <c r="E241" s="36"/>
      <c r="F241" s="188" t="s">
        <v>319</v>
      </c>
      <c r="G241" s="36"/>
      <c r="H241" s="36"/>
      <c r="I241" s="189"/>
      <c r="J241" s="36"/>
      <c r="K241" s="36"/>
      <c r="L241" s="39"/>
      <c r="M241" s="190"/>
      <c r="N241" s="191"/>
      <c r="O241" s="65"/>
      <c r="P241" s="65"/>
      <c r="Q241" s="65"/>
      <c r="R241" s="65"/>
      <c r="S241" s="65"/>
      <c r="T241" s="6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135</v>
      </c>
      <c r="AU241" s="17" t="s">
        <v>88</v>
      </c>
    </row>
    <row r="242" spans="1:65" s="13" customFormat="1" ht="10.199999999999999">
      <c r="B242" s="192"/>
      <c r="C242" s="193"/>
      <c r="D242" s="187" t="s">
        <v>137</v>
      </c>
      <c r="E242" s="194" t="s">
        <v>40</v>
      </c>
      <c r="F242" s="195" t="s">
        <v>320</v>
      </c>
      <c r="G242" s="193"/>
      <c r="H242" s="194" t="s">
        <v>40</v>
      </c>
      <c r="I242" s="196"/>
      <c r="J242" s="193"/>
      <c r="K242" s="193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137</v>
      </c>
      <c r="AU242" s="201" t="s">
        <v>88</v>
      </c>
      <c r="AV242" s="13" t="s">
        <v>86</v>
      </c>
      <c r="AW242" s="13" t="s">
        <v>38</v>
      </c>
      <c r="AX242" s="13" t="s">
        <v>78</v>
      </c>
      <c r="AY242" s="201" t="s">
        <v>125</v>
      </c>
    </row>
    <row r="243" spans="1:65" s="14" customFormat="1" ht="10.199999999999999">
      <c r="B243" s="202"/>
      <c r="C243" s="203"/>
      <c r="D243" s="187" t="s">
        <v>137</v>
      </c>
      <c r="E243" s="204" t="s">
        <v>40</v>
      </c>
      <c r="F243" s="205" t="s">
        <v>251</v>
      </c>
      <c r="G243" s="203"/>
      <c r="H243" s="206">
        <v>3.36</v>
      </c>
      <c r="I243" s="207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137</v>
      </c>
      <c r="AU243" s="212" t="s">
        <v>88</v>
      </c>
      <c r="AV243" s="14" t="s">
        <v>88</v>
      </c>
      <c r="AW243" s="14" t="s">
        <v>38</v>
      </c>
      <c r="AX243" s="14" t="s">
        <v>86</v>
      </c>
      <c r="AY243" s="212" t="s">
        <v>125</v>
      </c>
    </row>
    <row r="244" spans="1:65" s="2" customFormat="1" ht="14.4" customHeight="1">
      <c r="A244" s="34"/>
      <c r="B244" s="35"/>
      <c r="C244" s="174" t="s">
        <v>321</v>
      </c>
      <c r="D244" s="174" t="s">
        <v>128</v>
      </c>
      <c r="E244" s="175" t="s">
        <v>322</v>
      </c>
      <c r="F244" s="176" t="s">
        <v>323</v>
      </c>
      <c r="G244" s="177" t="s">
        <v>156</v>
      </c>
      <c r="H244" s="178">
        <v>0.17499999999999999</v>
      </c>
      <c r="I244" s="179"/>
      <c r="J244" s="180">
        <f>ROUND(I244*H244,2)</f>
        <v>0</v>
      </c>
      <c r="K244" s="176" t="s">
        <v>40</v>
      </c>
      <c r="L244" s="39"/>
      <c r="M244" s="181" t="s">
        <v>40</v>
      </c>
      <c r="N244" s="182" t="s">
        <v>51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5" t="s">
        <v>176</v>
      </c>
      <c r="AT244" s="185" t="s">
        <v>128</v>
      </c>
      <c r="AU244" s="185" t="s">
        <v>88</v>
      </c>
      <c r="AY244" s="17" t="s">
        <v>125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7" t="s">
        <v>133</v>
      </c>
      <c r="BK244" s="186">
        <f>ROUND(I244*H244,2)</f>
        <v>0</v>
      </c>
      <c r="BL244" s="17" t="s">
        <v>176</v>
      </c>
      <c r="BM244" s="185" t="s">
        <v>324</v>
      </c>
    </row>
    <row r="245" spans="1:65" s="2" customFormat="1" ht="10.199999999999999">
      <c r="A245" s="34"/>
      <c r="B245" s="35"/>
      <c r="C245" s="36"/>
      <c r="D245" s="187" t="s">
        <v>135</v>
      </c>
      <c r="E245" s="36"/>
      <c r="F245" s="188" t="s">
        <v>323</v>
      </c>
      <c r="G245" s="36"/>
      <c r="H245" s="36"/>
      <c r="I245" s="189"/>
      <c r="J245" s="36"/>
      <c r="K245" s="36"/>
      <c r="L245" s="39"/>
      <c r="M245" s="190"/>
      <c r="N245" s="191"/>
      <c r="O245" s="65"/>
      <c r="P245" s="65"/>
      <c r="Q245" s="65"/>
      <c r="R245" s="65"/>
      <c r="S245" s="65"/>
      <c r="T245" s="6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135</v>
      </c>
      <c r="AU245" s="17" t="s">
        <v>88</v>
      </c>
    </row>
    <row r="246" spans="1:65" s="13" customFormat="1" ht="10.199999999999999">
      <c r="B246" s="192"/>
      <c r="C246" s="193"/>
      <c r="D246" s="187" t="s">
        <v>137</v>
      </c>
      <c r="E246" s="194" t="s">
        <v>40</v>
      </c>
      <c r="F246" s="195" t="s">
        <v>325</v>
      </c>
      <c r="G246" s="193"/>
      <c r="H246" s="194" t="s">
        <v>40</v>
      </c>
      <c r="I246" s="196"/>
      <c r="J246" s="193"/>
      <c r="K246" s="193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137</v>
      </c>
      <c r="AU246" s="201" t="s">
        <v>88</v>
      </c>
      <c r="AV246" s="13" t="s">
        <v>86</v>
      </c>
      <c r="AW246" s="13" t="s">
        <v>38</v>
      </c>
      <c r="AX246" s="13" t="s">
        <v>78</v>
      </c>
      <c r="AY246" s="201" t="s">
        <v>125</v>
      </c>
    </row>
    <row r="247" spans="1:65" s="13" customFormat="1" ht="20.399999999999999">
      <c r="B247" s="192"/>
      <c r="C247" s="193"/>
      <c r="D247" s="187" t="s">
        <v>137</v>
      </c>
      <c r="E247" s="194" t="s">
        <v>40</v>
      </c>
      <c r="F247" s="195" t="s">
        <v>326</v>
      </c>
      <c r="G247" s="193"/>
      <c r="H247" s="194" t="s">
        <v>40</v>
      </c>
      <c r="I247" s="196"/>
      <c r="J247" s="193"/>
      <c r="K247" s="193"/>
      <c r="L247" s="197"/>
      <c r="M247" s="198"/>
      <c r="N247" s="199"/>
      <c r="O247" s="199"/>
      <c r="P247" s="199"/>
      <c r="Q247" s="199"/>
      <c r="R247" s="199"/>
      <c r="S247" s="199"/>
      <c r="T247" s="200"/>
      <c r="AT247" s="201" t="s">
        <v>137</v>
      </c>
      <c r="AU247" s="201" t="s">
        <v>88</v>
      </c>
      <c r="AV247" s="13" t="s">
        <v>86</v>
      </c>
      <c r="AW247" s="13" t="s">
        <v>38</v>
      </c>
      <c r="AX247" s="13" t="s">
        <v>78</v>
      </c>
      <c r="AY247" s="201" t="s">
        <v>125</v>
      </c>
    </row>
    <row r="248" spans="1:65" s="13" customFormat="1" ht="10.199999999999999">
      <c r="B248" s="192"/>
      <c r="C248" s="193"/>
      <c r="D248" s="187" t="s">
        <v>137</v>
      </c>
      <c r="E248" s="194" t="s">
        <v>40</v>
      </c>
      <c r="F248" s="195" t="s">
        <v>327</v>
      </c>
      <c r="G248" s="193"/>
      <c r="H248" s="194" t="s">
        <v>40</v>
      </c>
      <c r="I248" s="196"/>
      <c r="J248" s="193"/>
      <c r="K248" s="193"/>
      <c r="L248" s="197"/>
      <c r="M248" s="198"/>
      <c r="N248" s="199"/>
      <c r="O248" s="199"/>
      <c r="P248" s="199"/>
      <c r="Q248" s="199"/>
      <c r="R248" s="199"/>
      <c r="S248" s="199"/>
      <c r="T248" s="200"/>
      <c r="AT248" s="201" t="s">
        <v>137</v>
      </c>
      <c r="AU248" s="201" t="s">
        <v>88</v>
      </c>
      <c r="AV248" s="13" t="s">
        <v>86</v>
      </c>
      <c r="AW248" s="13" t="s">
        <v>38</v>
      </c>
      <c r="AX248" s="13" t="s">
        <v>78</v>
      </c>
      <c r="AY248" s="201" t="s">
        <v>125</v>
      </c>
    </row>
    <row r="249" spans="1:65" s="14" customFormat="1" ht="10.199999999999999">
      <c r="B249" s="202"/>
      <c r="C249" s="203"/>
      <c r="D249" s="187" t="s">
        <v>137</v>
      </c>
      <c r="E249" s="204" t="s">
        <v>40</v>
      </c>
      <c r="F249" s="205" t="s">
        <v>328</v>
      </c>
      <c r="G249" s="203"/>
      <c r="H249" s="206">
        <v>0.14699999999999999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137</v>
      </c>
      <c r="AU249" s="212" t="s">
        <v>88</v>
      </c>
      <c r="AV249" s="14" t="s">
        <v>88</v>
      </c>
      <c r="AW249" s="14" t="s">
        <v>38</v>
      </c>
      <c r="AX249" s="14" t="s">
        <v>78</v>
      </c>
      <c r="AY249" s="212" t="s">
        <v>125</v>
      </c>
    </row>
    <row r="250" spans="1:65" s="13" customFormat="1" ht="10.199999999999999">
      <c r="B250" s="192"/>
      <c r="C250" s="193"/>
      <c r="D250" s="187" t="s">
        <v>137</v>
      </c>
      <c r="E250" s="194" t="s">
        <v>40</v>
      </c>
      <c r="F250" s="195" t="s">
        <v>327</v>
      </c>
      <c r="G250" s="193"/>
      <c r="H250" s="194" t="s">
        <v>40</v>
      </c>
      <c r="I250" s="196"/>
      <c r="J250" s="193"/>
      <c r="K250" s="193"/>
      <c r="L250" s="197"/>
      <c r="M250" s="198"/>
      <c r="N250" s="199"/>
      <c r="O250" s="199"/>
      <c r="P250" s="199"/>
      <c r="Q250" s="199"/>
      <c r="R250" s="199"/>
      <c r="S250" s="199"/>
      <c r="T250" s="200"/>
      <c r="AT250" s="201" t="s">
        <v>137</v>
      </c>
      <c r="AU250" s="201" t="s">
        <v>88</v>
      </c>
      <c r="AV250" s="13" t="s">
        <v>86</v>
      </c>
      <c r="AW250" s="13" t="s">
        <v>38</v>
      </c>
      <c r="AX250" s="13" t="s">
        <v>78</v>
      </c>
      <c r="AY250" s="201" t="s">
        <v>125</v>
      </c>
    </row>
    <row r="251" spans="1:65" s="14" customFormat="1" ht="10.199999999999999">
      <c r="B251" s="202"/>
      <c r="C251" s="203"/>
      <c r="D251" s="187" t="s">
        <v>137</v>
      </c>
      <c r="E251" s="204" t="s">
        <v>40</v>
      </c>
      <c r="F251" s="205" t="s">
        <v>329</v>
      </c>
      <c r="G251" s="203"/>
      <c r="H251" s="206">
        <v>2.8000000000000001E-2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137</v>
      </c>
      <c r="AU251" s="212" t="s">
        <v>88</v>
      </c>
      <c r="AV251" s="14" t="s">
        <v>88</v>
      </c>
      <c r="AW251" s="14" t="s">
        <v>38</v>
      </c>
      <c r="AX251" s="14" t="s">
        <v>78</v>
      </c>
      <c r="AY251" s="212" t="s">
        <v>125</v>
      </c>
    </row>
    <row r="252" spans="1:65" s="15" customFormat="1" ht="10.199999999999999">
      <c r="B252" s="213"/>
      <c r="C252" s="214"/>
      <c r="D252" s="187" t="s">
        <v>137</v>
      </c>
      <c r="E252" s="215" t="s">
        <v>40</v>
      </c>
      <c r="F252" s="216" t="s">
        <v>255</v>
      </c>
      <c r="G252" s="214"/>
      <c r="H252" s="217">
        <v>0.17499999999999999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137</v>
      </c>
      <c r="AU252" s="223" t="s">
        <v>88</v>
      </c>
      <c r="AV252" s="15" t="s">
        <v>133</v>
      </c>
      <c r="AW252" s="15" t="s">
        <v>38</v>
      </c>
      <c r="AX252" s="15" t="s">
        <v>86</v>
      </c>
      <c r="AY252" s="223" t="s">
        <v>125</v>
      </c>
    </row>
    <row r="253" spans="1:65" s="2" customFormat="1" ht="14.4" customHeight="1">
      <c r="A253" s="34"/>
      <c r="B253" s="35"/>
      <c r="C253" s="174" t="s">
        <v>330</v>
      </c>
      <c r="D253" s="174" t="s">
        <v>128</v>
      </c>
      <c r="E253" s="175" t="s">
        <v>331</v>
      </c>
      <c r="F253" s="176" t="s">
        <v>332</v>
      </c>
      <c r="G253" s="177" t="s">
        <v>156</v>
      </c>
      <c r="H253" s="178">
        <v>1.393</v>
      </c>
      <c r="I253" s="179"/>
      <c r="J253" s="180">
        <f>ROUND(I253*H253,2)</f>
        <v>0</v>
      </c>
      <c r="K253" s="176" t="s">
        <v>40</v>
      </c>
      <c r="L253" s="39"/>
      <c r="M253" s="181" t="s">
        <v>40</v>
      </c>
      <c r="N253" s="182" t="s">
        <v>51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5" t="s">
        <v>176</v>
      </c>
      <c r="AT253" s="185" t="s">
        <v>128</v>
      </c>
      <c r="AU253" s="185" t="s">
        <v>88</v>
      </c>
      <c r="AY253" s="17" t="s">
        <v>125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7" t="s">
        <v>133</v>
      </c>
      <c r="BK253" s="186">
        <f>ROUND(I253*H253,2)</f>
        <v>0</v>
      </c>
      <c r="BL253" s="17" t="s">
        <v>176</v>
      </c>
      <c r="BM253" s="185" t="s">
        <v>333</v>
      </c>
    </row>
    <row r="254" spans="1:65" s="2" customFormat="1" ht="19.2">
      <c r="A254" s="34"/>
      <c r="B254" s="35"/>
      <c r="C254" s="36"/>
      <c r="D254" s="187" t="s">
        <v>135</v>
      </c>
      <c r="E254" s="36"/>
      <c r="F254" s="188" t="s">
        <v>334</v>
      </c>
      <c r="G254" s="36"/>
      <c r="H254" s="36"/>
      <c r="I254" s="189"/>
      <c r="J254" s="36"/>
      <c r="K254" s="36"/>
      <c r="L254" s="39"/>
      <c r="M254" s="190"/>
      <c r="N254" s="191"/>
      <c r="O254" s="65"/>
      <c r="P254" s="65"/>
      <c r="Q254" s="65"/>
      <c r="R254" s="65"/>
      <c r="S254" s="65"/>
      <c r="T254" s="6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135</v>
      </c>
      <c r="AU254" s="17" t="s">
        <v>88</v>
      </c>
    </row>
    <row r="255" spans="1:65" s="12" customFormat="1" ht="22.8" customHeight="1">
      <c r="B255" s="158"/>
      <c r="C255" s="159"/>
      <c r="D255" s="160" t="s">
        <v>77</v>
      </c>
      <c r="E255" s="172" t="s">
        <v>335</v>
      </c>
      <c r="F255" s="172" t="s">
        <v>336</v>
      </c>
      <c r="G255" s="159"/>
      <c r="H255" s="159"/>
      <c r="I255" s="162"/>
      <c r="J255" s="173">
        <f>BK255</f>
        <v>0</v>
      </c>
      <c r="K255" s="159"/>
      <c r="L255" s="164"/>
      <c r="M255" s="165"/>
      <c r="N255" s="166"/>
      <c r="O255" s="166"/>
      <c r="P255" s="167">
        <f>SUM(P256:P303)</f>
        <v>0</v>
      </c>
      <c r="Q255" s="166"/>
      <c r="R255" s="167">
        <f>SUM(R256:R303)</f>
        <v>13.0701</v>
      </c>
      <c r="S255" s="166"/>
      <c r="T255" s="168">
        <f>SUM(T256:T303)</f>
        <v>12.015000000000001</v>
      </c>
      <c r="AR255" s="169" t="s">
        <v>88</v>
      </c>
      <c r="AT255" s="170" t="s">
        <v>77</v>
      </c>
      <c r="AU255" s="170" t="s">
        <v>86</v>
      </c>
      <c r="AY255" s="169" t="s">
        <v>125</v>
      </c>
      <c r="BK255" s="171">
        <f>SUM(BK256:BK303)</f>
        <v>0</v>
      </c>
    </row>
    <row r="256" spans="1:65" s="2" customFormat="1" ht="14.4" customHeight="1">
      <c r="A256" s="34"/>
      <c r="B256" s="35"/>
      <c r="C256" s="174" t="s">
        <v>337</v>
      </c>
      <c r="D256" s="174" t="s">
        <v>128</v>
      </c>
      <c r="E256" s="175" t="s">
        <v>338</v>
      </c>
      <c r="F256" s="176" t="s">
        <v>339</v>
      </c>
      <c r="G256" s="177" t="s">
        <v>131</v>
      </c>
      <c r="H256" s="178">
        <v>210</v>
      </c>
      <c r="I256" s="179"/>
      <c r="J256" s="180">
        <f>ROUND(I256*H256,2)</f>
        <v>0</v>
      </c>
      <c r="K256" s="176" t="s">
        <v>40</v>
      </c>
      <c r="L256" s="39"/>
      <c r="M256" s="181" t="s">
        <v>40</v>
      </c>
      <c r="N256" s="182" t="s">
        <v>51</v>
      </c>
      <c r="O256" s="65"/>
      <c r="P256" s="183">
        <f>O256*H256</f>
        <v>0</v>
      </c>
      <c r="Q256" s="183">
        <v>3.2000000000000003E-4</v>
      </c>
      <c r="R256" s="183">
        <f>Q256*H256</f>
        <v>6.720000000000001E-2</v>
      </c>
      <c r="S256" s="183">
        <v>0</v>
      </c>
      <c r="T256" s="18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5" t="s">
        <v>176</v>
      </c>
      <c r="AT256" s="185" t="s">
        <v>128</v>
      </c>
      <c r="AU256" s="185" t="s">
        <v>88</v>
      </c>
      <c r="AY256" s="17" t="s">
        <v>125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7" t="s">
        <v>133</v>
      </c>
      <c r="BK256" s="186">
        <f>ROUND(I256*H256,2)</f>
        <v>0</v>
      </c>
      <c r="BL256" s="17" t="s">
        <v>176</v>
      </c>
      <c r="BM256" s="185" t="s">
        <v>340</v>
      </c>
    </row>
    <row r="257" spans="1:65" s="2" customFormat="1" ht="10.199999999999999">
      <c r="A257" s="34"/>
      <c r="B257" s="35"/>
      <c r="C257" s="36"/>
      <c r="D257" s="187" t="s">
        <v>135</v>
      </c>
      <c r="E257" s="36"/>
      <c r="F257" s="188" t="s">
        <v>339</v>
      </c>
      <c r="G257" s="36"/>
      <c r="H257" s="36"/>
      <c r="I257" s="189"/>
      <c r="J257" s="36"/>
      <c r="K257" s="36"/>
      <c r="L257" s="39"/>
      <c r="M257" s="190"/>
      <c r="N257" s="191"/>
      <c r="O257" s="65"/>
      <c r="P257" s="65"/>
      <c r="Q257" s="65"/>
      <c r="R257" s="65"/>
      <c r="S257" s="65"/>
      <c r="T257" s="6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135</v>
      </c>
      <c r="AU257" s="17" t="s">
        <v>88</v>
      </c>
    </row>
    <row r="258" spans="1:65" s="13" customFormat="1" ht="10.199999999999999">
      <c r="B258" s="192"/>
      <c r="C258" s="193"/>
      <c r="D258" s="187" t="s">
        <v>137</v>
      </c>
      <c r="E258" s="194" t="s">
        <v>40</v>
      </c>
      <c r="F258" s="195" t="s">
        <v>178</v>
      </c>
      <c r="G258" s="193"/>
      <c r="H258" s="194" t="s">
        <v>40</v>
      </c>
      <c r="I258" s="196"/>
      <c r="J258" s="193"/>
      <c r="K258" s="193"/>
      <c r="L258" s="197"/>
      <c r="M258" s="198"/>
      <c r="N258" s="199"/>
      <c r="O258" s="199"/>
      <c r="P258" s="199"/>
      <c r="Q258" s="199"/>
      <c r="R258" s="199"/>
      <c r="S258" s="199"/>
      <c r="T258" s="200"/>
      <c r="AT258" s="201" t="s">
        <v>137</v>
      </c>
      <c r="AU258" s="201" t="s">
        <v>88</v>
      </c>
      <c r="AV258" s="13" t="s">
        <v>86</v>
      </c>
      <c r="AW258" s="13" t="s">
        <v>38</v>
      </c>
      <c r="AX258" s="13" t="s">
        <v>78</v>
      </c>
      <c r="AY258" s="201" t="s">
        <v>125</v>
      </c>
    </row>
    <row r="259" spans="1:65" s="13" customFormat="1" ht="20.399999999999999">
      <c r="B259" s="192"/>
      <c r="C259" s="193"/>
      <c r="D259" s="187" t="s">
        <v>137</v>
      </c>
      <c r="E259" s="194" t="s">
        <v>40</v>
      </c>
      <c r="F259" s="195" t="s">
        <v>341</v>
      </c>
      <c r="G259" s="193"/>
      <c r="H259" s="194" t="s">
        <v>40</v>
      </c>
      <c r="I259" s="196"/>
      <c r="J259" s="193"/>
      <c r="K259" s="193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137</v>
      </c>
      <c r="AU259" s="201" t="s">
        <v>88</v>
      </c>
      <c r="AV259" s="13" t="s">
        <v>86</v>
      </c>
      <c r="AW259" s="13" t="s">
        <v>38</v>
      </c>
      <c r="AX259" s="13" t="s">
        <v>78</v>
      </c>
      <c r="AY259" s="201" t="s">
        <v>125</v>
      </c>
    </row>
    <row r="260" spans="1:65" s="13" customFormat="1" ht="10.199999999999999">
      <c r="B260" s="192"/>
      <c r="C260" s="193"/>
      <c r="D260" s="187" t="s">
        <v>137</v>
      </c>
      <c r="E260" s="194" t="s">
        <v>40</v>
      </c>
      <c r="F260" s="195" t="s">
        <v>342</v>
      </c>
      <c r="G260" s="193"/>
      <c r="H260" s="194" t="s">
        <v>40</v>
      </c>
      <c r="I260" s="196"/>
      <c r="J260" s="193"/>
      <c r="K260" s="193"/>
      <c r="L260" s="197"/>
      <c r="M260" s="198"/>
      <c r="N260" s="199"/>
      <c r="O260" s="199"/>
      <c r="P260" s="199"/>
      <c r="Q260" s="199"/>
      <c r="R260" s="199"/>
      <c r="S260" s="199"/>
      <c r="T260" s="200"/>
      <c r="AT260" s="201" t="s">
        <v>137</v>
      </c>
      <c r="AU260" s="201" t="s">
        <v>88</v>
      </c>
      <c r="AV260" s="13" t="s">
        <v>86</v>
      </c>
      <c r="AW260" s="13" t="s">
        <v>38</v>
      </c>
      <c r="AX260" s="13" t="s">
        <v>78</v>
      </c>
      <c r="AY260" s="201" t="s">
        <v>125</v>
      </c>
    </row>
    <row r="261" spans="1:65" s="14" customFormat="1" ht="10.199999999999999">
      <c r="B261" s="202"/>
      <c r="C261" s="203"/>
      <c r="D261" s="187" t="s">
        <v>137</v>
      </c>
      <c r="E261" s="204" t="s">
        <v>40</v>
      </c>
      <c r="F261" s="205" t="s">
        <v>343</v>
      </c>
      <c r="G261" s="203"/>
      <c r="H261" s="206">
        <v>210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137</v>
      </c>
      <c r="AU261" s="212" t="s">
        <v>88</v>
      </c>
      <c r="AV261" s="14" t="s">
        <v>88</v>
      </c>
      <c r="AW261" s="14" t="s">
        <v>38</v>
      </c>
      <c r="AX261" s="14" t="s">
        <v>86</v>
      </c>
      <c r="AY261" s="212" t="s">
        <v>125</v>
      </c>
    </row>
    <row r="262" spans="1:65" s="2" customFormat="1" ht="14.4" customHeight="1">
      <c r="A262" s="34"/>
      <c r="B262" s="35"/>
      <c r="C262" s="174" t="s">
        <v>344</v>
      </c>
      <c r="D262" s="174" t="s">
        <v>128</v>
      </c>
      <c r="E262" s="175" t="s">
        <v>345</v>
      </c>
      <c r="F262" s="176" t="s">
        <v>346</v>
      </c>
      <c r="G262" s="177" t="s">
        <v>131</v>
      </c>
      <c r="H262" s="178">
        <v>44.5</v>
      </c>
      <c r="I262" s="179"/>
      <c r="J262" s="180">
        <f>ROUND(I262*H262,2)</f>
        <v>0</v>
      </c>
      <c r="K262" s="176" t="s">
        <v>132</v>
      </c>
      <c r="L262" s="39"/>
      <c r="M262" s="181" t="s">
        <v>40</v>
      </c>
      <c r="N262" s="182" t="s">
        <v>51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5" t="s">
        <v>176</v>
      </c>
      <c r="AT262" s="185" t="s">
        <v>128</v>
      </c>
      <c r="AU262" s="185" t="s">
        <v>88</v>
      </c>
      <c r="AY262" s="17" t="s">
        <v>125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7" t="s">
        <v>133</v>
      </c>
      <c r="BK262" s="186">
        <f>ROUND(I262*H262,2)</f>
        <v>0</v>
      </c>
      <c r="BL262" s="17" t="s">
        <v>176</v>
      </c>
      <c r="BM262" s="185" t="s">
        <v>347</v>
      </c>
    </row>
    <row r="263" spans="1:65" s="2" customFormat="1" ht="19.2">
      <c r="A263" s="34"/>
      <c r="B263" s="35"/>
      <c r="C263" s="36"/>
      <c r="D263" s="187" t="s">
        <v>135</v>
      </c>
      <c r="E263" s="36"/>
      <c r="F263" s="188" t="s">
        <v>348</v>
      </c>
      <c r="G263" s="36"/>
      <c r="H263" s="36"/>
      <c r="I263" s="189"/>
      <c r="J263" s="36"/>
      <c r="K263" s="36"/>
      <c r="L263" s="39"/>
      <c r="M263" s="190"/>
      <c r="N263" s="191"/>
      <c r="O263" s="65"/>
      <c r="P263" s="65"/>
      <c r="Q263" s="65"/>
      <c r="R263" s="65"/>
      <c r="S263" s="65"/>
      <c r="T263" s="6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135</v>
      </c>
      <c r="AU263" s="17" t="s">
        <v>88</v>
      </c>
    </row>
    <row r="264" spans="1:65" s="13" customFormat="1" ht="10.199999999999999">
      <c r="B264" s="192"/>
      <c r="C264" s="193"/>
      <c r="D264" s="187" t="s">
        <v>137</v>
      </c>
      <c r="E264" s="194" t="s">
        <v>40</v>
      </c>
      <c r="F264" s="195" t="s">
        <v>349</v>
      </c>
      <c r="G264" s="193"/>
      <c r="H264" s="194" t="s">
        <v>40</v>
      </c>
      <c r="I264" s="196"/>
      <c r="J264" s="193"/>
      <c r="K264" s="193"/>
      <c r="L264" s="197"/>
      <c r="M264" s="198"/>
      <c r="N264" s="199"/>
      <c r="O264" s="199"/>
      <c r="P264" s="199"/>
      <c r="Q264" s="199"/>
      <c r="R264" s="199"/>
      <c r="S264" s="199"/>
      <c r="T264" s="200"/>
      <c r="AT264" s="201" t="s">
        <v>137</v>
      </c>
      <c r="AU264" s="201" t="s">
        <v>88</v>
      </c>
      <c r="AV264" s="13" t="s">
        <v>86</v>
      </c>
      <c r="AW264" s="13" t="s">
        <v>38</v>
      </c>
      <c r="AX264" s="13" t="s">
        <v>78</v>
      </c>
      <c r="AY264" s="201" t="s">
        <v>125</v>
      </c>
    </row>
    <row r="265" spans="1:65" s="13" customFormat="1" ht="10.199999999999999">
      <c r="B265" s="192"/>
      <c r="C265" s="193"/>
      <c r="D265" s="187" t="s">
        <v>137</v>
      </c>
      <c r="E265" s="194" t="s">
        <v>40</v>
      </c>
      <c r="F265" s="195" t="s">
        <v>350</v>
      </c>
      <c r="G265" s="193"/>
      <c r="H265" s="194" t="s">
        <v>40</v>
      </c>
      <c r="I265" s="196"/>
      <c r="J265" s="193"/>
      <c r="K265" s="193"/>
      <c r="L265" s="197"/>
      <c r="M265" s="198"/>
      <c r="N265" s="199"/>
      <c r="O265" s="199"/>
      <c r="P265" s="199"/>
      <c r="Q265" s="199"/>
      <c r="R265" s="199"/>
      <c r="S265" s="199"/>
      <c r="T265" s="200"/>
      <c r="AT265" s="201" t="s">
        <v>137</v>
      </c>
      <c r="AU265" s="201" t="s">
        <v>88</v>
      </c>
      <c r="AV265" s="13" t="s">
        <v>86</v>
      </c>
      <c r="AW265" s="13" t="s">
        <v>38</v>
      </c>
      <c r="AX265" s="13" t="s">
        <v>78</v>
      </c>
      <c r="AY265" s="201" t="s">
        <v>125</v>
      </c>
    </row>
    <row r="266" spans="1:65" s="14" customFormat="1" ht="10.199999999999999">
      <c r="B266" s="202"/>
      <c r="C266" s="203"/>
      <c r="D266" s="187" t="s">
        <v>137</v>
      </c>
      <c r="E266" s="204" t="s">
        <v>40</v>
      </c>
      <c r="F266" s="205" t="s">
        <v>351</v>
      </c>
      <c r="G266" s="203"/>
      <c r="H266" s="206">
        <v>44.5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137</v>
      </c>
      <c r="AU266" s="212" t="s">
        <v>88</v>
      </c>
      <c r="AV266" s="14" t="s">
        <v>88</v>
      </c>
      <c r="AW266" s="14" t="s">
        <v>38</v>
      </c>
      <c r="AX266" s="14" t="s">
        <v>86</v>
      </c>
      <c r="AY266" s="212" t="s">
        <v>125</v>
      </c>
    </row>
    <row r="267" spans="1:65" s="2" customFormat="1" ht="14.4" customHeight="1">
      <c r="A267" s="34"/>
      <c r="B267" s="35"/>
      <c r="C267" s="174" t="s">
        <v>352</v>
      </c>
      <c r="D267" s="174" t="s">
        <v>128</v>
      </c>
      <c r="E267" s="175" t="s">
        <v>353</v>
      </c>
      <c r="F267" s="176" t="s">
        <v>354</v>
      </c>
      <c r="G267" s="177" t="s">
        <v>131</v>
      </c>
      <c r="H267" s="178">
        <v>445</v>
      </c>
      <c r="I267" s="179"/>
      <c r="J267" s="180">
        <f>ROUND(I267*H267,2)</f>
        <v>0</v>
      </c>
      <c r="K267" s="176" t="s">
        <v>40</v>
      </c>
      <c r="L267" s="39"/>
      <c r="M267" s="181" t="s">
        <v>40</v>
      </c>
      <c r="N267" s="182" t="s">
        <v>51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5" t="s">
        <v>176</v>
      </c>
      <c r="AT267" s="185" t="s">
        <v>128</v>
      </c>
      <c r="AU267" s="185" t="s">
        <v>88</v>
      </c>
      <c r="AY267" s="17" t="s">
        <v>125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7" t="s">
        <v>133</v>
      </c>
      <c r="BK267" s="186">
        <f>ROUND(I267*H267,2)</f>
        <v>0</v>
      </c>
      <c r="BL267" s="17" t="s">
        <v>176</v>
      </c>
      <c r="BM267" s="185" t="s">
        <v>355</v>
      </c>
    </row>
    <row r="268" spans="1:65" s="2" customFormat="1" ht="10.199999999999999">
      <c r="A268" s="34"/>
      <c r="B268" s="35"/>
      <c r="C268" s="36"/>
      <c r="D268" s="187" t="s">
        <v>135</v>
      </c>
      <c r="E268" s="36"/>
      <c r="F268" s="188" t="s">
        <v>356</v>
      </c>
      <c r="G268" s="36"/>
      <c r="H268" s="36"/>
      <c r="I268" s="189"/>
      <c r="J268" s="36"/>
      <c r="K268" s="36"/>
      <c r="L268" s="39"/>
      <c r="M268" s="190"/>
      <c r="N268" s="191"/>
      <c r="O268" s="65"/>
      <c r="P268" s="65"/>
      <c r="Q268" s="65"/>
      <c r="R268" s="65"/>
      <c r="S268" s="65"/>
      <c r="T268" s="6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135</v>
      </c>
      <c r="AU268" s="17" t="s">
        <v>88</v>
      </c>
    </row>
    <row r="269" spans="1:65" s="13" customFormat="1" ht="10.199999999999999">
      <c r="B269" s="192"/>
      <c r="C269" s="193"/>
      <c r="D269" s="187" t="s">
        <v>137</v>
      </c>
      <c r="E269" s="194" t="s">
        <v>40</v>
      </c>
      <c r="F269" s="195" t="s">
        <v>349</v>
      </c>
      <c r="G269" s="193"/>
      <c r="H269" s="194" t="s">
        <v>40</v>
      </c>
      <c r="I269" s="196"/>
      <c r="J269" s="193"/>
      <c r="K269" s="193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137</v>
      </c>
      <c r="AU269" s="201" t="s">
        <v>88</v>
      </c>
      <c r="AV269" s="13" t="s">
        <v>86</v>
      </c>
      <c r="AW269" s="13" t="s">
        <v>38</v>
      </c>
      <c r="AX269" s="13" t="s">
        <v>78</v>
      </c>
      <c r="AY269" s="201" t="s">
        <v>125</v>
      </c>
    </row>
    <row r="270" spans="1:65" s="13" customFormat="1" ht="10.199999999999999">
      <c r="B270" s="192"/>
      <c r="C270" s="193"/>
      <c r="D270" s="187" t="s">
        <v>137</v>
      </c>
      <c r="E270" s="194" t="s">
        <v>40</v>
      </c>
      <c r="F270" s="195" t="s">
        <v>357</v>
      </c>
      <c r="G270" s="193"/>
      <c r="H270" s="194" t="s">
        <v>40</v>
      </c>
      <c r="I270" s="196"/>
      <c r="J270" s="193"/>
      <c r="K270" s="193"/>
      <c r="L270" s="197"/>
      <c r="M270" s="198"/>
      <c r="N270" s="199"/>
      <c r="O270" s="199"/>
      <c r="P270" s="199"/>
      <c r="Q270" s="199"/>
      <c r="R270" s="199"/>
      <c r="S270" s="199"/>
      <c r="T270" s="200"/>
      <c r="AT270" s="201" t="s">
        <v>137</v>
      </c>
      <c r="AU270" s="201" t="s">
        <v>88</v>
      </c>
      <c r="AV270" s="13" t="s">
        <v>86</v>
      </c>
      <c r="AW270" s="13" t="s">
        <v>38</v>
      </c>
      <c r="AX270" s="13" t="s">
        <v>78</v>
      </c>
      <c r="AY270" s="201" t="s">
        <v>125</v>
      </c>
    </row>
    <row r="271" spans="1:65" s="14" customFormat="1" ht="10.199999999999999">
      <c r="B271" s="202"/>
      <c r="C271" s="203"/>
      <c r="D271" s="187" t="s">
        <v>137</v>
      </c>
      <c r="E271" s="204" t="s">
        <v>40</v>
      </c>
      <c r="F271" s="205" t="s">
        <v>358</v>
      </c>
      <c r="G271" s="203"/>
      <c r="H271" s="206">
        <v>445</v>
      </c>
      <c r="I271" s="207"/>
      <c r="J271" s="203"/>
      <c r="K271" s="203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137</v>
      </c>
      <c r="AU271" s="212" t="s">
        <v>88</v>
      </c>
      <c r="AV271" s="14" t="s">
        <v>88</v>
      </c>
      <c r="AW271" s="14" t="s">
        <v>38</v>
      </c>
      <c r="AX271" s="14" t="s">
        <v>86</v>
      </c>
      <c r="AY271" s="212" t="s">
        <v>125</v>
      </c>
    </row>
    <row r="272" spans="1:65" s="2" customFormat="1" ht="14.4" customHeight="1">
      <c r="A272" s="34"/>
      <c r="B272" s="35"/>
      <c r="C272" s="174" t="s">
        <v>261</v>
      </c>
      <c r="D272" s="174" t="s">
        <v>128</v>
      </c>
      <c r="E272" s="175" t="s">
        <v>359</v>
      </c>
      <c r="F272" s="176" t="s">
        <v>360</v>
      </c>
      <c r="G272" s="177" t="s">
        <v>131</v>
      </c>
      <c r="H272" s="178">
        <v>445</v>
      </c>
      <c r="I272" s="179"/>
      <c r="J272" s="180">
        <f>ROUND(I272*H272,2)</f>
        <v>0</v>
      </c>
      <c r="K272" s="176" t="s">
        <v>132</v>
      </c>
      <c r="L272" s="39"/>
      <c r="M272" s="181" t="s">
        <v>40</v>
      </c>
      <c r="N272" s="182" t="s">
        <v>51</v>
      </c>
      <c r="O272" s="65"/>
      <c r="P272" s="183">
        <f>O272*H272</f>
        <v>0</v>
      </c>
      <c r="Q272" s="183">
        <v>1.2999999999999999E-2</v>
      </c>
      <c r="R272" s="183">
        <f>Q272*H272</f>
        <v>5.7850000000000001</v>
      </c>
      <c r="S272" s="183">
        <v>1.2999999999999999E-2</v>
      </c>
      <c r="T272" s="184">
        <f>S272*H272</f>
        <v>5.7850000000000001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5" t="s">
        <v>176</v>
      </c>
      <c r="AT272" s="185" t="s">
        <v>128</v>
      </c>
      <c r="AU272" s="185" t="s">
        <v>88</v>
      </c>
      <c r="AY272" s="17" t="s">
        <v>125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7" t="s">
        <v>133</v>
      </c>
      <c r="BK272" s="186">
        <f>ROUND(I272*H272,2)</f>
        <v>0</v>
      </c>
      <c r="BL272" s="17" t="s">
        <v>176</v>
      </c>
      <c r="BM272" s="185" t="s">
        <v>361</v>
      </c>
    </row>
    <row r="273" spans="1:65" s="2" customFormat="1" ht="19.2">
      <c r="A273" s="34"/>
      <c r="B273" s="35"/>
      <c r="C273" s="36"/>
      <c r="D273" s="187" t="s">
        <v>135</v>
      </c>
      <c r="E273" s="36"/>
      <c r="F273" s="188" t="s">
        <v>362</v>
      </c>
      <c r="G273" s="36"/>
      <c r="H273" s="36"/>
      <c r="I273" s="189"/>
      <c r="J273" s="36"/>
      <c r="K273" s="36"/>
      <c r="L273" s="39"/>
      <c r="M273" s="190"/>
      <c r="N273" s="191"/>
      <c r="O273" s="65"/>
      <c r="P273" s="65"/>
      <c r="Q273" s="65"/>
      <c r="R273" s="65"/>
      <c r="S273" s="65"/>
      <c r="T273" s="6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135</v>
      </c>
      <c r="AU273" s="17" t="s">
        <v>88</v>
      </c>
    </row>
    <row r="274" spans="1:65" s="13" customFormat="1" ht="10.199999999999999">
      <c r="B274" s="192"/>
      <c r="C274" s="193"/>
      <c r="D274" s="187" t="s">
        <v>137</v>
      </c>
      <c r="E274" s="194" t="s">
        <v>40</v>
      </c>
      <c r="F274" s="195" t="s">
        <v>363</v>
      </c>
      <c r="G274" s="193"/>
      <c r="H274" s="194" t="s">
        <v>40</v>
      </c>
      <c r="I274" s="196"/>
      <c r="J274" s="193"/>
      <c r="K274" s="193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137</v>
      </c>
      <c r="AU274" s="201" t="s">
        <v>88</v>
      </c>
      <c r="AV274" s="13" t="s">
        <v>86</v>
      </c>
      <c r="AW274" s="13" t="s">
        <v>38</v>
      </c>
      <c r="AX274" s="13" t="s">
        <v>78</v>
      </c>
      <c r="AY274" s="201" t="s">
        <v>125</v>
      </c>
    </row>
    <row r="275" spans="1:65" s="14" customFormat="1" ht="10.199999999999999">
      <c r="B275" s="202"/>
      <c r="C275" s="203"/>
      <c r="D275" s="187" t="s">
        <v>137</v>
      </c>
      <c r="E275" s="204" t="s">
        <v>40</v>
      </c>
      <c r="F275" s="205" t="s">
        <v>358</v>
      </c>
      <c r="G275" s="203"/>
      <c r="H275" s="206">
        <v>445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137</v>
      </c>
      <c r="AU275" s="212" t="s">
        <v>88</v>
      </c>
      <c r="AV275" s="14" t="s">
        <v>88</v>
      </c>
      <c r="AW275" s="14" t="s">
        <v>38</v>
      </c>
      <c r="AX275" s="14" t="s">
        <v>86</v>
      </c>
      <c r="AY275" s="212" t="s">
        <v>125</v>
      </c>
    </row>
    <row r="276" spans="1:65" s="2" customFormat="1" ht="14.4" customHeight="1">
      <c r="A276" s="34"/>
      <c r="B276" s="35"/>
      <c r="C276" s="174" t="s">
        <v>364</v>
      </c>
      <c r="D276" s="174" t="s">
        <v>128</v>
      </c>
      <c r="E276" s="175" t="s">
        <v>365</v>
      </c>
      <c r="F276" s="176" t="s">
        <v>360</v>
      </c>
      <c r="G276" s="177" t="s">
        <v>131</v>
      </c>
      <c r="H276" s="178">
        <v>445</v>
      </c>
      <c r="I276" s="179"/>
      <c r="J276" s="180">
        <f>ROUND(I276*H276,2)</f>
        <v>0</v>
      </c>
      <c r="K276" s="176" t="s">
        <v>40</v>
      </c>
      <c r="L276" s="39"/>
      <c r="M276" s="181" t="s">
        <v>40</v>
      </c>
      <c r="N276" s="182" t="s">
        <v>51</v>
      </c>
      <c r="O276" s="65"/>
      <c r="P276" s="183">
        <f>O276*H276</f>
        <v>0</v>
      </c>
      <c r="Q276" s="183">
        <v>3.0000000000000001E-3</v>
      </c>
      <c r="R276" s="183">
        <f>Q276*H276</f>
        <v>1.335</v>
      </c>
      <c r="S276" s="183">
        <v>3.0000000000000001E-3</v>
      </c>
      <c r="T276" s="184">
        <f>S276*H276</f>
        <v>1.335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5" t="s">
        <v>176</v>
      </c>
      <c r="AT276" s="185" t="s">
        <v>128</v>
      </c>
      <c r="AU276" s="185" t="s">
        <v>88</v>
      </c>
      <c r="AY276" s="17" t="s">
        <v>125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7" t="s">
        <v>133</v>
      </c>
      <c r="BK276" s="186">
        <f>ROUND(I276*H276,2)</f>
        <v>0</v>
      </c>
      <c r="BL276" s="17" t="s">
        <v>176</v>
      </c>
      <c r="BM276" s="185" t="s">
        <v>366</v>
      </c>
    </row>
    <row r="277" spans="1:65" s="2" customFormat="1" ht="19.2">
      <c r="A277" s="34"/>
      <c r="B277" s="35"/>
      <c r="C277" s="36"/>
      <c r="D277" s="187" t="s">
        <v>135</v>
      </c>
      <c r="E277" s="36"/>
      <c r="F277" s="188" t="s">
        <v>362</v>
      </c>
      <c r="G277" s="36"/>
      <c r="H277" s="36"/>
      <c r="I277" s="189"/>
      <c r="J277" s="36"/>
      <c r="K277" s="36"/>
      <c r="L277" s="39"/>
      <c r="M277" s="190"/>
      <c r="N277" s="191"/>
      <c r="O277" s="65"/>
      <c r="P277" s="65"/>
      <c r="Q277" s="65"/>
      <c r="R277" s="65"/>
      <c r="S277" s="65"/>
      <c r="T277" s="6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135</v>
      </c>
      <c r="AU277" s="17" t="s">
        <v>88</v>
      </c>
    </row>
    <row r="278" spans="1:65" s="13" customFormat="1" ht="20.399999999999999">
      <c r="B278" s="192"/>
      <c r="C278" s="193"/>
      <c r="D278" s="187" t="s">
        <v>137</v>
      </c>
      <c r="E278" s="194" t="s">
        <v>40</v>
      </c>
      <c r="F278" s="195" t="s">
        <v>367</v>
      </c>
      <c r="G278" s="193"/>
      <c r="H278" s="194" t="s">
        <v>40</v>
      </c>
      <c r="I278" s="196"/>
      <c r="J278" s="193"/>
      <c r="K278" s="193"/>
      <c r="L278" s="197"/>
      <c r="M278" s="198"/>
      <c r="N278" s="199"/>
      <c r="O278" s="199"/>
      <c r="P278" s="199"/>
      <c r="Q278" s="199"/>
      <c r="R278" s="199"/>
      <c r="S278" s="199"/>
      <c r="T278" s="200"/>
      <c r="AT278" s="201" t="s">
        <v>137</v>
      </c>
      <c r="AU278" s="201" t="s">
        <v>88</v>
      </c>
      <c r="AV278" s="13" t="s">
        <v>86</v>
      </c>
      <c r="AW278" s="13" t="s">
        <v>38</v>
      </c>
      <c r="AX278" s="13" t="s">
        <v>78</v>
      </c>
      <c r="AY278" s="201" t="s">
        <v>125</v>
      </c>
    </row>
    <row r="279" spans="1:65" s="14" customFormat="1" ht="10.199999999999999">
      <c r="B279" s="202"/>
      <c r="C279" s="203"/>
      <c r="D279" s="187" t="s">
        <v>137</v>
      </c>
      <c r="E279" s="204" t="s">
        <v>40</v>
      </c>
      <c r="F279" s="205" t="s">
        <v>358</v>
      </c>
      <c r="G279" s="203"/>
      <c r="H279" s="206">
        <v>445</v>
      </c>
      <c r="I279" s="207"/>
      <c r="J279" s="203"/>
      <c r="K279" s="203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137</v>
      </c>
      <c r="AU279" s="212" t="s">
        <v>88</v>
      </c>
      <c r="AV279" s="14" t="s">
        <v>88</v>
      </c>
      <c r="AW279" s="14" t="s">
        <v>38</v>
      </c>
      <c r="AX279" s="14" t="s">
        <v>86</v>
      </c>
      <c r="AY279" s="212" t="s">
        <v>125</v>
      </c>
    </row>
    <row r="280" spans="1:65" s="2" customFormat="1" ht="14.4" customHeight="1">
      <c r="A280" s="34"/>
      <c r="B280" s="35"/>
      <c r="C280" s="174" t="s">
        <v>368</v>
      </c>
      <c r="D280" s="174" t="s">
        <v>128</v>
      </c>
      <c r="E280" s="175" t="s">
        <v>369</v>
      </c>
      <c r="F280" s="176" t="s">
        <v>370</v>
      </c>
      <c r="G280" s="177" t="s">
        <v>131</v>
      </c>
      <c r="H280" s="178">
        <v>445</v>
      </c>
      <c r="I280" s="179"/>
      <c r="J280" s="180">
        <f>ROUND(I280*H280,2)</f>
        <v>0</v>
      </c>
      <c r="K280" s="176" t="s">
        <v>132</v>
      </c>
      <c r="L280" s="39"/>
      <c r="M280" s="181" t="s">
        <v>40</v>
      </c>
      <c r="N280" s="182" t="s">
        <v>51</v>
      </c>
      <c r="O280" s="65"/>
      <c r="P280" s="183">
        <f>O280*H280</f>
        <v>0</v>
      </c>
      <c r="Q280" s="183">
        <v>1.0999999999999999E-2</v>
      </c>
      <c r="R280" s="183">
        <f>Q280*H280</f>
        <v>4.8949999999999996</v>
      </c>
      <c r="S280" s="183">
        <v>1.0999999999999999E-2</v>
      </c>
      <c r="T280" s="184">
        <f>S280*H280</f>
        <v>4.8949999999999996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5" t="s">
        <v>176</v>
      </c>
      <c r="AT280" s="185" t="s">
        <v>128</v>
      </c>
      <c r="AU280" s="185" t="s">
        <v>88</v>
      </c>
      <c r="AY280" s="17" t="s">
        <v>125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7" t="s">
        <v>133</v>
      </c>
      <c r="BK280" s="186">
        <f>ROUND(I280*H280,2)</f>
        <v>0</v>
      </c>
      <c r="BL280" s="17" t="s">
        <v>176</v>
      </c>
      <c r="BM280" s="185" t="s">
        <v>371</v>
      </c>
    </row>
    <row r="281" spans="1:65" s="2" customFormat="1" ht="19.2">
      <c r="A281" s="34"/>
      <c r="B281" s="35"/>
      <c r="C281" s="36"/>
      <c r="D281" s="187" t="s">
        <v>135</v>
      </c>
      <c r="E281" s="36"/>
      <c r="F281" s="188" t="s">
        <v>372</v>
      </c>
      <c r="G281" s="36"/>
      <c r="H281" s="36"/>
      <c r="I281" s="189"/>
      <c r="J281" s="36"/>
      <c r="K281" s="36"/>
      <c r="L281" s="39"/>
      <c r="M281" s="190"/>
      <c r="N281" s="191"/>
      <c r="O281" s="65"/>
      <c r="P281" s="65"/>
      <c r="Q281" s="65"/>
      <c r="R281" s="65"/>
      <c r="S281" s="65"/>
      <c r="T281" s="6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135</v>
      </c>
      <c r="AU281" s="17" t="s">
        <v>88</v>
      </c>
    </row>
    <row r="282" spans="1:65" s="13" customFormat="1" ht="10.199999999999999">
      <c r="B282" s="192"/>
      <c r="C282" s="193"/>
      <c r="D282" s="187" t="s">
        <v>137</v>
      </c>
      <c r="E282" s="194" t="s">
        <v>40</v>
      </c>
      <c r="F282" s="195" t="s">
        <v>373</v>
      </c>
      <c r="G282" s="193"/>
      <c r="H282" s="194" t="s">
        <v>40</v>
      </c>
      <c r="I282" s="196"/>
      <c r="J282" s="193"/>
      <c r="K282" s="193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137</v>
      </c>
      <c r="AU282" s="201" t="s">
        <v>88</v>
      </c>
      <c r="AV282" s="13" t="s">
        <v>86</v>
      </c>
      <c r="AW282" s="13" t="s">
        <v>38</v>
      </c>
      <c r="AX282" s="13" t="s">
        <v>78</v>
      </c>
      <c r="AY282" s="201" t="s">
        <v>125</v>
      </c>
    </row>
    <row r="283" spans="1:65" s="14" customFormat="1" ht="10.199999999999999">
      <c r="B283" s="202"/>
      <c r="C283" s="203"/>
      <c r="D283" s="187" t="s">
        <v>137</v>
      </c>
      <c r="E283" s="204" t="s">
        <v>40</v>
      </c>
      <c r="F283" s="205" t="s">
        <v>358</v>
      </c>
      <c r="G283" s="203"/>
      <c r="H283" s="206">
        <v>445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137</v>
      </c>
      <c r="AU283" s="212" t="s">
        <v>88</v>
      </c>
      <c r="AV283" s="14" t="s">
        <v>88</v>
      </c>
      <c r="AW283" s="14" t="s">
        <v>38</v>
      </c>
      <c r="AX283" s="14" t="s">
        <v>86</v>
      </c>
      <c r="AY283" s="212" t="s">
        <v>125</v>
      </c>
    </row>
    <row r="284" spans="1:65" s="2" customFormat="1" ht="14.4" customHeight="1">
      <c r="A284" s="34"/>
      <c r="B284" s="35"/>
      <c r="C284" s="174" t="s">
        <v>374</v>
      </c>
      <c r="D284" s="174" t="s">
        <v>128</v>
      </c>
      <c r="E284" s="175" t="s">
        <v>375</v>
      </c>
      <c r="F284" s="176" t="s">
        <v>376</v>
      </c>
      <c r="G284" s="177" t="s">
        <v>131</v>
      </c>
      <c r="H284" s="178">
        <v>445</v>
      </c>
      <c r="I284" s="179"/>
      <c r="J284" s="180">
        <f>ROUND(I284*H284,2)</f>
        <v>0</v>
      </c>
      <c r="K284" s="176" t="s">
        <v>132</v>
      </c>
      <c r="L284" s="39"/>
      <c r="M284" s="181" t="s">
        <v>40</v>
      </c>
      <c r="N284" s="182" t="s">
        <v>51</v>
      </c>
      <c r="O284" s="65"/>
      <c r="P284" s="183">
        <f>O284*H284</f>
        <v>0</v>
      </c>
      <c r="Q284" s="183">
        <v>6.0999999999999997E-4</v>
      </c>
      <c r="R284" s="183">
        <f>Q284*H284</f>
        <v>0.27144999999999997</v>
      </c>
      <c r="S284" s="183">
        <v>0</v>
      </c>
      <c r="T284" s="18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5" t="s">
        <v>176</v>
      </c>
      <c r="AT284" s="185" t="s">
        <v>128</v>
      </c>
      <c r="AU284" s="185" t="s">
        <v>88</v>
      </c>
      <c r="AY284" s="17" t="s">
        <v>125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7" t="s">
        <v>133</v>
      </c>
      <c r="BK284" s="186">
        <f>ROUND(I284*H284,2)</f>
        <v>0</v>
      </c>
      <c r="BL284" s="17" t="s">
        <v>176</v>
      </c>
      <c r="BM284" s="185" t="s">
        <v>377</v>
      </c>
    </row>
    <row r="285" spans="1:65" s="2" customFormat="1" ht="10.199999999999999">
      <c r="A285" s="34"/>
      <c r="B285" s="35"/>
      <c r="C285" s="36"/>
      <c r="D285" s="187" t="s">
        <v>135</v>
      </c>
      <c r="E285" s="36"/>
      <c r="F285" s="188" t="s">
        <v>378</v>
      </c>
      <c r="G285" s="36"/>
      <c r="H285" s="36"/>
      <c r="I285" s="189"/>
      <c r="J285" s="36"/>
      <c r="K285" s="36"/>
      <c r="L285" s="39"/>
      <c r="M285" s="190"/>
      <c r="N285" s="191"/>
      <c r="O285" s="65"/>
      <c r="P285" s="65"/>
      <c r="Q285" s="65"/>
      <c r="R285" s="65"/>
      <c r="S285" s="65"/>
      <c r="T285" s="6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135</v>
      </c>
      <c r="AU285" s="17" t="s">
        <v>88</v>
      </c>
    </row>
    <row r="286" spans="1:65" s="13" customFormat="1" ht="10.199999999999999">
      <c r="B286" s="192"/>
      <c r="C286" s="193"/>
      <c r="D286" s="187" t="s">
        <v>137</v>
      </c>
      <c r="E286" s="194" t="s">
        <v>40</v>
      </c>
      <c r="F286" s="195" t="s">
        <v>379</v>
      </c>
      <c r="G286" s="193"/>
      <c r="H286" s="194" t="s">
        <v>40</v>
      </c>
      <c r="I286" s="196"/>
      <c r="J286" s="193"/>
      <c r="K286" s="193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137</v>
      </c>
      <c r="AU286" s="201" t="s">
        <v>88</v>
      </c>
      <c r="AV286" s="13" t="s">
        <v>86</v>
      </c>
      <c r="AW286" s="13" t="s">
        <v>38</v>
      </c>
      <c r="AX286" s="13" t="s">
        <v>78</v>
      </c>
      <c r="AY286" s="201" t="s">
        <v>125</v>
      </c>
    </row>
    <row r="287" spans="1:65" s="13" customFormat="1" ht="10.199999999999999">
      <c r="B287" s="192"/>
      <c r="C287" s="193"/>
      <c r="D287" s="187" t="s">
        <v>137</v>
      </c>
      <c r="E287" s="194" t="s">
        <v>40</v>
      </c>
      <c r="F287" s="195" t="s">
        <v>380</v>
      </c>
      <c r="G287" s="193"/>
      <c r="H287" s="194" t="s">
        <v>40</v>
      </c>
      <c r="I287" s="196"/>
      <c r="J287" s="193"/>
      <c r="K287" s="193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137</v>
      </c>
      <c r="AU287" s="201" t="s">
        <v>88</v>
      </c>
      <c r="AV287" s="13" t="s">
        <v>86</v>
      </c>
      <c r="AW287" s="13" t="s">
        <v>38</v>
      </c>
      <c r="AX287" s="13" t="s">
        <v>78</v>
      </c>
      <c r="AY287" s="201" t="s">
        <v>125</v>
      </c>
    </row>
    <row r="288" spans="1:65" s="14" customFormat="1" ht="10.199999999999999">
      <c r="B288" s="202"/>
      <c r="C288" s="203"/>
      <c r="D288" s="187" t="s">
        <v>137</v>
      </c>
      <c r="E288" s="204" t="s">
        <v>40</v>
      </c>
      <c r="F288" s="205" t="s">
        <v>358</v>
      </c>
      <c r="G288" s="203"/>
      <c r="H288" s="206">
        <v>445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137</v>
      </c>
      <c r="AU288" s="212" t="s">
        <v>88</v>
      </c>
      <c r="AV288" s="14" t="s">
        <v>88</v>
      </c>
      <c r="AW288" s="14" t="s">
        <v>38</v>
      </c>
      <c r="AX288" s="14" t="s">
        <v>86</v>
      </c>
      <c r="AY288" s="212" t="s">
        <v>125</v>
      </c>
    </row>
    <row r="289" spans="1:65" s="2" customFormat="1" ht="14.4" customHeight="1">
      <c r="A289" s="34"/>
      <c r="B289" s="35"/>
      <c r="C289" s="174" t="s">
        <v>381</v>
      </c>
      <c r="D289" s="174" t="s">
        <v>128</v>
      </c>
      <c r="E289" s="175" t="s">
        <v>382</v>
      </c>
      <c r="F289" s="176" t="s">
        <v>383</v>
      </c>
      <c r="G289" s="177" t="s">
        <v>131</v>
      </c>
      <c r="H289" s="178">
        <v>445</v>
      </c>
      <c r="I289" s="179"/>
      <c r="J289" s="180">
        <f>ROUND(I289*H289,2)</f>
        <v>0</v>
      </c>
      <c r="K289" s="176" t="s">
        <v>132</v>
      </c>
      <c r="L289" s="39"/>
      <c r="M289" s="181" t="s">
        <v>40</v>
      </c>
      <c r="N289" s="182" t="s">
        <v>51</v>
      </c>
      <c r="O289" s="65"/>
      <c r="P289" s="183">
        <f>O289*H289</f>
        <v>0</v>
      </c>
      <c r="Q289" s="183">
        <v>1.4999999999999999E-4</v>
      </c>
      <c r="R289" s="183">
        <f>Q289*H289</f>
        <v>6.674999999999999E-2</v>
      </c>
      <c r="S289" s="183">
        <v>0</v>
      </c>
      <c r="T289" s="18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5" t="s">
        <v>176</v>
      </c>
      <c r="AT289" s="185" t="s">
        <v>128</v>
      </c>
      <c r="AU289" s="185" t="s">
        <v>88</v>
      </c>
      <c r="AY289" s="17" t="s">
        <v>125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7" t="s">
        <v>133</v>
      </c>
      <c r="BK289" s="186">
        <f>ROUND(I289*H289,2)</f>
        <v>0</v>
      </c>
      <c r="BL289" s="17" t="s">
        <v>176</v>
      </c>
      <c r="BM289" s="185" t="s">
        <v>384</v>
      </c>
    </row>
    <row r="290" spans="1:65" s="2" customFormat="1" ht="10.199999999999999">
      <c r="A290" s="34"/>
      <c r="B290" s="35"/>
      <c r="C290" s="36"/>
      <c r="D290" s="187" t="s">
        <v>135</v>
      </c>
      <c r="E290" s="36"/>
      <c r="F290" s="188" t="s">
        <v>385</v>
      </c>
      <c r="G290" s="36"/>
      <c r="H290" s="36"/>
      <c r="I290" s="189"/>
      <c r="J290" s="36"/>
      <c r="K290" s="36"/>
      <c r="L290" s="39"/>
      <c r="M290" s="190"/>
      <c r="N290" s="191"/>
      <c r="O290" s="65"/>
      <c r="P290" s="65"/>
      <c r="Q290" s="65"/>
      <c r="R290" s="65"/>
      <c r="S290" s="65"/>
      <c r="T290" s="6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135</v>
      </c>
      <c r="AU290" s="17" t="s">
        <v>88</v>
      </c>
    </row>
    <row r="291" spans="1:65" s="13" customFormat="1" ht="10.199999999999999">
      <c r="B291" s="192"/>
      <c r="C291" s="193"/>
      <c r="D291" s="187" t="s">
        <v>137</v>
      </c>
      <c r="E291" s="194" t="s">
        <v>40</v>
      </c>
      <c r="F291" s="195" t="s">
        <v>379</v>
      </c>
      <c r="G291" s="193"/>
      <c r="H291" s="194" t="s">
        <v>40</v>
      </c>
      <c r="I291" s="196"/>
      <c r="J291" s="193"/>
      <c r="K291" s="193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137</v>
      </c>
      <c r="AU291" s="201" t="s">
        <v>88</v>
      </c>
      <c r="AV291" s="13" t="s">
        <v>86</v>
      </c>
      <c r="AW291" s="13" t="s">
        <v>38</v>
      </c>
      <c r="AX291" s="13" t="s">
        <v>78</v>
      </c>
      <c r="AY291" s="201" t="s">
        <v>125</v>
      </c>
    </row>
    <row r="292" spans="1:65" s="13" customFormat="1" ht="10.199999999999999">
      <c r="B292" s="192"/>
      <c r="C292" s="193"/>
      <c r="D292" s="187" t="s">
        <v>137</v>
      </c>
      <c r="E292" s="194" t="s">
        <v>40</v>
      </c>
      <c r="F292" s="195" t="s">
        <v>386</v>
      </c>
      <c r="G292" s="193"/>
      <c r="H292" s="194" t="s">
        <v>40</v>
      </c>
      <c r="I292" s="196"/>
      <c r="J292" s="193"/>
      <c r="K292" s="193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137</v>
      </c>
      <c r="AU292" s="201" t="s">
        <v>88</v>
      </c>
      <c r="AV292" s="13" t="s">
        <v>86</v>
      </c>
      <c r="AW292" s="13" t="s">
        <v>38</v>
      </c>
      <c r="AX292" s="13" t="s">
        <v>78</v>
      </c>
      <c r="AY292" s="201" t="s">
        <v>125</v>
      </c>
    </row>
    <row r="293" spans="1:65" s="14" customFormat="1" ht="10.199999999999999">
      <c r="B293" s="202"/>
      <c r="C293" s="203"/>
      <c r="D293" s="187" t="s">
        <v>137</v>
      </c>
      <c r="E293" s="204" t="s">
        <v>40</v>
      </c>
      <c r="F293" s="205" t="s">
        <v>358</v>
      </c>
      <c r="G293" s="203"/>
      <c r="H293" s="206">
        <v>445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137</v>
      </c>
      <c r="AU293" s="212" t="s">
        <v>88</v>
      </c>
      <c r="AV293" s="14" t="s">
        <v>88</v>
      </c>
      <c r="AW293" s="14" t="s">
        <v>38</v>
      </c>
      <c r="AX293" s="14" t="s">
        <v>86</v>
      </c>
      <c r="AY293" s="212" t="s">
        <v>125</v>
      </c>
    </row>
    <row r="294" spans="1:65" s="2" customFormat="1" ht="14.4" customHeight="1">
      <c r="A294" s="34"/>
      <c r="B294" s="35"/>
      <c r="C294" s="174" t="s">
        <v>387</v>
      </c>
      <c r="D294" s="174" t="s">
        <v>128</v>
      </c>
      <c r="E294" s="175" t="s">
        <v>388</v>
      </c>
      <c r="F294" s="176" t="s">
        <v>389</v>
      </c>
      <c r="G294" s="177" t="s">
        <v>131</v>
      </c>
      <c r="H294" s="178">
        <v>1780</v>
      </c>
      <c r="I294" s="179"/>
      <c r="J294" s="180">
        <f>ROUND(I294*H294,2)</f>
        <v>0</v>
      </c>
      <c r="K294" s="176" t="s">
        <v>132</v>
      </c>
      <c r="L294" s="39"/>
      <c r="M294" s="181" t="s">
        <v>40</v>
      </c>
      <c r="N294" s="182" t="s">
        <v>51</v>
      </c>
      <c r="O294" s="65"/>
      <c r="P294" s="183">
        <f>O294*H294</f>
        <v>0</v>
      </c>
      <c r="Q294" s="183">
        <v>2.9E-4</v>
      </c>
      <c r="R294" s="183">
        <f>Q294*H294</f>
        <v>0.51619999999999999</v>
      </c>
      <c r="S294" s="183">
        <v>0</v>
      </c>
      <c r="T294" s="18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5" t="s">
        <v>176</v>
      </c>
      <c r="AT294" s="185" t="s">
        <v>128</v>
      </c>
      <c r="AU294" s="185" t="s">
        <v>88</v>
      </c>
      <c r="AY294" s="17" t="s">
        <v>125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7" t="s">
        <v>133</v>
      </c>
      <c r="BK294" s="186">
        <f>ROUND(I294*H294,2)</f>
        <v>0</v>
      </c>
      <c r="BL294" s="17" t="s">
        <v>176</v>
      </c>
      <c r="BM294" s="185" t="s">
        <v>390</v>
      </c>
    </row>
    <row r="295" spans="1:65" s="2" customFormat="1" ht="10.199999999999999">
      <c r="A295" s="34"/>
      <c r="B295" s="35"/>
      <c r="C295" s="36"/>
      <c r="D295" s="187" t="s">
        <v>135</v>
      </c>
      <c r="E295" s="36"/>
      <c r="F295" s="188" t="s">
        <v>391</v>
      </c>
      <c r="G295" s="36"/>
      <c r="H295" s="36"/>
      <c r="I295" s="189"/>
      <c r="J295" s="36"/>
      <c r="K295" s="36"/>
      <c r="L295" s="39"/>
      <c r="M295" s="190"/>
      <c r="N295" s="191"/>
      <c r="O295" s="65"/>
      <c r="P295" s="65"/>
      <c r="Q295" s="65"/>
      <c r="R295" s="65"/>
      <c r="S295" s="65"/>
      <c r="T295" s="6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135</v>
      </c>
      <c r="AU295" s="17" t="s">
        <v>88</v>
      </c>
    </row>
    <row r="296" spans="1:65" s="13" customFormat="1" ht="10.199999999999999">
      <c r="B296" s="192"/>
      <c r="C296" s="193"/>
      <c r="D296" s="187" t="s">
        <v>137</v>
      </c>
      <c r="E296" s="194" t="s">
        <v>40</v>
      </c>
      <c r="F296" s="195" t="s">
        <v>379</v>
      </c>
      <c r="G296" s="193"/>
      <c r="H296" s="194" t="s">
        <v>40</v>
      </c>
      <c r="I296" s="196"/>
      <c r="J296" s="193"/>
      <c r="K296" s="193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137</v>
      </c>
      <c r="AU296" s="201" t="s">
        <v>88</v>
      </c>
      <c r="AV296" s="13" t="s">
        <v>86</v>
      </c>
      <c r="AW296" s="13" t="s">
        <v>38</v>
      </c>
      <c r="AX296" s="13" t="s">
        <v>78</v>
      </c>
      <c r="AY296" s="201" t="s">
        <v>125</v>
      </c>
    </row>
    <row r="297" spans="1:65" s="13" customFormat="1" ht="10.199999999999999">
      <c r="B297" s="192"/>
      <c r="C297" s="193"/>
      <c r="D297" s="187" t="s">
        <v>137</v>
      </c>
      <c r="E297" s="194" t="s">
        <v>40</v>
      </c>
      <c r="F297" s="195" t="s">
        <v>392</v>
      </c>
      <c r="G297" s="193"/>
      <c r="H297" s="194" t="s">
        <v>40</v>
      </c>
      <c r="I297" s="196"/>
      <c r="J297" s="193"/>
      <c r="K297" s="193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137</v>
      </c>
      <c r="AU297" s="201" t="s">
        <v>88</v>
      </c>
      <c r="AV297" s="13" t="s">
        <v>86</v>
      </c>
      <c r="AW297" s="13" t="s">
        <v>38</v>
      </c>
      <c r="AX297" s="13" t="s">
        <v>78</v>
      </c>
      <c r="AY297" s="201" t="s">
        <v>125</v>
      </c>
    </row>
    <row r="298" spans="1:65" s="14" customFormat="1" ht="10.199999999999999">
      <c r="B298" s="202"/>
      <c r="C298" s="203"/>
      <c r="D298" s="187" t="s">
        <v>137</v>
      </c>
      <c r="E298" s="204" t="s">
        <v>40</v>
      </c>
      <c r="F298" s="205" t="s">
        <v>393</v>
      </c>
      <c r="G298" s="203"/>
      <c r="H298" s="206">
        <v>1780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137</v>
      </c>
      <c r="AU298" s="212" t="s">
        <v>88</v>
      </c>
      <c r="AV298" s="14" t="s">
        <v>88</v>
      </c>
      <c r="AW298" s="14" t="s">
        <v>38</v>
      </c>
      <c r="AX298" s="14" t="s">
        <v>86</v>
      </c>
      <c r="AY298" s="212" t="s">
        <v>125</v>
      </c>
    </row>
    <row r="299" spans="1:65" s="2" customFormat="1" ht="14.4" customHeight="1">
      <c r="A299" s="34"/>
      <c r="B299" s="35"/>
      <c r="C299" s="174" t="s">
        <v>394</v>
      </c>
      <c r="D299" s="174" t="s">
        <v>128</v>
      </c>
      <c r="E299" s="175" t="s">
        <v>395</v>
      </c>
      <c r="F299" s="176" t="s">
        <v>396</v>
      </c>
      <c r="G299" s="177" t="s">
        <v>131</v>
      </c>
      <c r="H299" s="178">
        <v>445</v>
      </c>
      <c r="I299" s="179"/>
      <c r="J299" s="180">
        <f>ROUND(I299*H299,2)</f>
        <v>0</v>
      </c>
      <c r="K299" s="176" t="s">
        <v>132</v>
      </c>
      <c r="L299" s="39"/>
      <c r="M299" s="181" t="s">
        <v>40</v>
      </c>
      <c r="N299" s="182" t="s">
        <v>51</v>
      </c>
      <c r="O299" s="65"/>
      <c r="P299" s="183">
        <f>O299*H299</f>
        <v>0</v>
      </c>
      <c r="Q299" s="183">
        <v>2.9999999999999997E-4</v>
      </c>
      <c r="R299" s="183">
        <f>Q299*H299</f>
        <v>0.13349999999999998</v>
      </c>
      <c r="S299" s="183">
        <v>0</v>
      </c>
      <c r="T299" s="18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5" t="s">
        <v>176</v>
      </c>
      <c r="AT299" s="185" t="s">
        <v>128</v>
      </c>
      <c r="AU299" s="185" t="s">
        <v>88</v>
      </c>
      <c r="AY299" s="17" t="s">
        <v>125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7" t="s">
        <v>133</v>
      </c>
      <c r="BK299" s="186">
        <f>ROUND(I299*H299,2)</f>
        <v>0</v>
      </c>
      <c r="BL299" s="17" t="s">
        <v>176</v>
      </c>
      <c r="BM299" s="185" t="s">
        <v>397</v>
      </c>
    </row>
    <row r="300" spans="1:65" s="2" customFormat="1" ht="10.199999999999999">
      <c r="A300" s="34"/>
      <c r="B300" s="35"/>
      <c r="C300" s="36"/>
      <c r="D300" s="187" t="s">
        <v>135</v>
      </c>
      <c r="E300" s="36"/>
      <c r="F300" s="188" t="s">
        <v>398</v>
      </c>
      <c r="G300" s="36"/>
      <c r="H300" s="36"/>
      <c r="I300" s="189"/>
      <c r="J300" s="36"/>
      <c r="K300" s="36"/>
      <c r="L300" s="39"/>
      <c r="M300" s="190"/>
      <c r="N300" s="191"/>
      <c r="O300" s="65"/>
      <c r="P300" s="65"/>
      <c r="Q300" s="65"/>
      <c r="R300" s="65"/>
      <c r="S300" s="65"/>
      <c r="T300" s="6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135</v>
      </c>
      <c r="AU300" s="17" t="s">
        <v>88</v>
      </c>
    </row>
    <row r="301" spans="1:65" s="13" customFormat="1" ht="10.199999999999999">
      <c r="B301" s="192"/>
      <c r="C301" s="193"/>
      <c r="D301" s="187" t="s">
        <v>137</v>
      </c>
      <c r="E301" s="194" t="s">
        <v>40</v>
      </c>
      <c r="F301" s="195" t="s">
        <v>379</v>
      </c>
      <c r="G301" s="193"/>
      <c r="H301" s="194" t="s">
        <v>40</v>
      </c>
      <c r="I301" s="196"/>
      <c r="J301" s="193"/>
      <c r="K301" s="193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137</v>
      </c>
      <c r="AU301" s="201" t="s">
        <v>88</v>
      </c>
      <c r="AV301" s="13" t="s">
        <v>86</v>
      </c>
      <c r="AW301" s="13" t="s">
        <v>38</v>
      </c>
      <c r="AX301" s="13" t="s">
        <v>78</v>
      </c>
      <c r="AY301" s="201" t="s">
        <v>125</v>
      </c>
    </row>
    <row r="302" spans="1:65" s="13" customFormat="1" ht="10.199999999999999">
      <c r="B302" s="192"/>
      <c r="C302" s="193"/>
      <c r="D302" s="187" t="s">
        <v>137</v>
      </c>
      <c r="E302" s="194" t="s">
        <v>40</v>
      </c>
      <c r="F302" s="195" t="s">
        <v>399</v>
      </c>
      <c r="G302" s="193"/>
      <c r="H302" s="194" t="s">
        <v>40</v>
      </c>
      <c r="I302" s="196"/>
      <c r="J302" s="193"/>
      <c r="K302" s="193"/>
      <c r="L302" s="197"/>
      <c r="M302" s="198"/>
      <c r="N302" s="199"/>
      <c r="O302" s="199"/>
      <c r="P302" s="199"/>
      <c r="Q302" s="199"/>
      <c r="R302" s="199"/>
      <c r="S302" s="199"/>
      <c r="T302" s="200"/>
      <c r="AT302" s="201" t="s">
        <v>137</v>
      </c>
      <c r="AU302" s="201" t="s">
        <v>88</v>
      </c>
      <c r="AV302" s="13" t="s">
        <v>86</v>
      </c>
      <c r="AW302" s="13" t="s">
        <v>38</v>
      </c>
      <c r="AX302" s="13" t="s">
        <v>78</v>
      </c>
      <c r="AY302" s="201" t="s">
        <v>125</v>
      </c>
    </row>
    <row r="303" spans="1:65" s="14" customFormat="1" ht="10.199999999999999">
      <c r="B303" s="202"/>
      <c r="C303" s="203"/>
      <c r="D303" s="187" t="s">
        <v>137</v>
      </c>
      <c r="E303" s="204" t="s">
        <v>40</v>
      </c>
      <c r="F303" s="205" t="s">
        <v>358</v>
      </c>
      <c r="G303" s="203"/>
      <c r="H303" s="206">
        <v>445</v>
      </c>
      <c r="I303" s="207"/>
      <c r="J303" s="203"/>
      <c r="K303" s="203"/>
      <c r="L303" s="208"/>
      <c r="M303" s="234"/>
      <c r="N303" s="235"/>
      <c r="O303" s="235"/>
      <c r="P303" s="235"/>
      <c r="Q303" s="235"/>
      <c r="R303" s="235"/>
      <c r="S303" s="235"/>
      <c r="T303" s="236"/>
      <c r="AT303" s="212" t="s">
        <v>137</v>
      </c>
      <c r="AU303" s="212" t="s">
        <v>88</v>
      </c>
      <c r="AV303" s="14" t="s">
        <v>88</v>
      </c>
      <c r="AW303" s="14" t="s">
        <v>38</v>
      </c>
      <c r="AX303" s="14" t="s">
        <v>86</v>
      </c>
      <c r="AY303" s="212" t="s">
        <v>125</v>
      </c>
    </row>
    <row r="304" spans="1:65" s="2" customFormat="1" ht="6.9" customHeight="1">
      <c r="A304" s="34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39"/>
      <c r="M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</row>
  </sheetData>
  <sheetProtection algorithmName="SHA-512" hashValue="Xpge9VXZyPcSCIWk4vRU9TPzpTlcUaSl9SpDsuN1rXZA/DW2UdyweYn75p1Vs0KFi/S7uxK3sipOh7NfGHqb+g==" saltValue="aGgOHeTfRHWFy4E5nxHqgfDtyshW7X8R/1cmPEpFnH7RUV2NgdbkKFUajmeF3IjYMcHkNHsn07SLqwQhUEPplQ==" spinCount="100000" sheet="1" objects="1" scenarios="1" formatColumns="0" formatRows="0" autoFilter="0"/>
  <autoFilter ref="C86:K30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9"/>
  <sheetViews>
    <sheetView showGridLines="0" topLeftCell="A56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88</v>
      </c>
    </row>
    <row r="4" spans="1:46" s="1" customFormat="1" ht="24.9" customHeight="1">
      <c r="B4" s="20"/>
      <c r="D4" s="104" t="s">
        <v>95</v>
      </c>
      <c r="L4" s="20"/>
      <c r="M4" s="105" t="s">
        <v>10</v>
      </c>
      <c r="AT4" s="17" t="s">
        <v>38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6" t="s">
        <v>16</v>
      </c>
      <c r="L6" s="20"/>
    </row>
    <row r="7" spans="1:46" s="1" customFormat="1" ht="16.5" customHeight="1">
      <c r="B7" s="20"/>
      <c r="E7" s="281" t="str">
        <f>'Rekapitulace stavby'!K6</f>
        <v>VD Hradištko, protikorozní ochrana vrat HO a DO PK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6" t="s">
        <v>96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400</v>
      </c>
      <c r="F9" s="284"/>
      <c r="G9" s="284"/>
      <c r="H9" s="284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21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22</v>
      </c>
      <c r="E12" s="34"/>
      <c r="F12" s="108" t="s">
        <v>23</v>
      </c>
      <c r="G12" s="34"/>
      <c r="H12" s="34"/>
      <c r="I12" s="106" t="s">
        <v>24</v>
      </c>
      <c r="J12" s="109" t="str">
        <f>'Rekapitulace stavby'!AN8</f>
        <v>5. 1. 2021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26</v>
      </c>
      <c r="E14" s="34"/>
      <c r="F14" s="34"/>
      <c r="G14" s="34"/>
      <c r="H14" s="34"/>
      <c r="I14" s="106" t="s">
        <v>27</v>
      </c>
      <c r="J14" s="108" t="s">
        <v>28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29</v>
      </c>
      <c r="F15" s="34"/>
      <c r="G15" s="34"/>
      <c r="H15" s="34"/>
      <c r="I15" s="106" t="s">
        <v>30</v>
      </c>
      <c r="J15" s="108" t="s">
        <v>31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32</v>
      </c>
      <c r="E17" s="34"/>
      <c r="F17" s="34"/>
      <c r="G17" s="34"/>
      <c r="H17" s="34"/>
      <c r="I17" s="106" t="s">
        <v>27</v>
      </c>
      <c r="J17" s="30" t="str">
        <f>'Rekapitulace stavby'!AN13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6" t="s">
        <v>30</v>
      </c>
      <c r="J18" s="30" t="str">
        <f>'Rekapitulace stavby'!AN14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34</v>
      </c>
      <c r="E20" s="34"/>
      <c r="F20" s="34"/>
      <c r="G20" s="34"/>
      <c r="H20" s="34"/>
      <c r="I20" s="106" t="s">
        <v>27</v>
      </c>
      <c r="J20" s="108" t="s">
        <v>35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36</v>
      </c>
      <c r="F21" s="34"/>
      <c r="G21" s="34"/>
      <c r="H21" s="34"/>
      <c r="I21" s="106" t="s">
        <v>30</v>
      </c>
      <c r="J21" s="108" t="s">
        <v>37</v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39</v>
      </c>
      <c r="E23" s="34"/>
      <c r="F23" s="34"/>
      <c r="G23" s="34"/>
      <c r="H23" s="34"/>
      <c r="I23" s="106" t="s">
        <v>27</v>
      </c>
      <c r="J23" s="108" t="s">
        <v>40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41</v>
      </c>
      <c r="F24" s="34"/>
      <c r="G24" s="34"/>
      <c r="H24" s="34"/>
      <c r="I24" s="106" t="s">
        <v>30</v>
      </c>
      <c r="J24" s="108" t="s">
        <v>40</v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42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59.25" customHeight="1">
      <c r="A27" s="110"/>
      <c r="B27" s="111"/>
      <c r="C27" s="110"/>
      <c r="D27" s="110"/>
      <c r="E27" s="287" t="s">
        <v>43</v>
      </c>
      <c r="F27" s="287"/>
      <c r="G27" s="287"/>
      <c r="H27" s="28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44</v>
      </c>
      <c r="E30" s="34"/>
      <c r="F30" s="34"/>
      <c r="G30" s="34"/>
      <c r="H30" s="34"/>
      <c r="I30" s="34"/>
      <c r="J30" s="115">
        <f>ROUND(J87,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6" t="s">
        <v>46</v>
      </c>
      <c r="G32" s="34"/>
      <c r="H32" s="34"/>
      <c r="I32" s="116" t="s">
        <v>45</v>
      </c>
      <c r="J32" s="116" t="s">
        <v>47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7" t="s">
        <v>48</v>
      </c>
      <c r="E33" s="106" t="s">
        <v>49</v>
      </c>
      <c r="F33" s="118">
        <f>ROUND((SUM(BE87:BE298)),  2)</f>
        <v>0</v>
      </c>
      <c r="G33" s="34"/>
      <c r="H33" s="34"/>
      <c r="I33" s="119">
        <v>0.21</v>
      </c>
      <c r="J33" s="118">
        <f>ROUND(((SUM(BE87:BE298))*I33),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6" t="s">
        <v>50</v>
      </c>
      <c r="F34" s="118">
        <f>ROUND((SUM(BF87:BF298)),  2)</f>
        <v>0</v>
      </c>
      <c r="G34" s="34"/>
      <c r="H34" s="34"/>
      <c r="I34" s="119">
        <v>0.15</v>
      </c>
      <c r="J34" s="118">
        <f>ROUND(((SUM(BF87:BF298))*I34),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6" t="s">
        <v>48</v>
      </c>
      <c r="E35" s="106" t="s">
        <v>51</v>
      </c>
      <c r="F35" s="118">
        <f>ROUND((SUM(BG87:BG298)),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6" t="s">
        <v>52</v>
      </c>
      <c r="F36" s="118">
        <f>ROUND((SUM(BH87:BH298)),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6" t="s">
        <v>53</v>
      </c>
      <c r="F37" s="118">
        <f>ROUND((SUM(BI87:BI298)),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VD Hradištko, protikorozní ochrana vrat HO a DO PK</v>
      </c>
      <c r="F48" s="289"/>
      <c r="G48" s="289"/>
      <c r="H48" s="289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2. - SO 02 Protikorozní ochrana vrat DO</v>
      </c>
      <c r="F50" s="290"/>
      <c r="G50" s="290"/>
      <c r="H50" s="290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Hradištko</v>
      </c>
      <c r="G52" s="36"/>
      <c r="H52" s="36"/>
      <c r="I52" s="29" t="s">
        <v>24</v>
      </c>
      <c r="J52" s="60" t="str">
        <f>IF(J12="","",J12)</f>
        <v>5. 1. 2021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26</v>
      </c>
      <c r="D54" s="36"/>
      <c r="E54" s="36"/>
      <c r="F54" s="27" t="str">
        <f>E15</f>
        <v>Povodí Labe, státní podnik, OIČ, Hradec Králové</v>
      </c>
      <c r="G54" s="36"/>
      <c r="H54" s="36"/>
      <c r="I54" s="29" t="s">
        <v>34</v>
      </c>
      <c r="J54" s="32" t="str">
        <f>E21</f>
        <v>Ing. Ota Dubský, Nechvílova 1825, 148 00 Praha 4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6.4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Ing. Eva Morkesová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4" t="s">
        <v>76</v>
      </c>
      <c r="D59" s="36"/>
      <c r="E59" s="36"/>
      <c r="F59" s="36"/>
      <c r="G59" s="36"/>
      <c r="H59" s="36"/>
      <c r="I59" s="36"/>
      <c r="J59" s="78">
        <f>J87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9" customFormat="1" ht="24.9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95" customHeight="1">
      <c r="B61" s="141"/>
      <c r="C61" s="142"/>
      <c r="D61" s="143" t="s">
        <v>103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95" customHeight="1">
      <c r="B62" s="141"/>
      <c r="C62" s="142"/>
      <c r="D62" s="143" t="s">
        <v>104</v>
      </c>
      <c r="E62" s="144"/>
      <c r="F62" s="144"/>
      <c r="G62" s="144"/>
      <c r="H62" s="144"/>
      <c r="I62" s="144"/>
      <c r="J62" s="145">
        <f>J102</f>
        <v>0</v>
      </c>
      <c r="K62" s="142"/>
      <c r="L62" s="146"/>
    </row>
    <row r="63" spans="1:47" s="9" customFormat="1" ht="24.9" customHeight="1">
      <c r="B63" s="135"/>
      <c r="C63" s="136"/>
      <c r="D63" s="137" t="s">
        <v>105</v>
      </c>
      <c r="E63" s="138"/>
      <c r="F63" s="138"/>
      <c r="G63" s="138"/>
      <c r="H63" s="138"/>
      <c r="I63" s="138"/>
      <c r="J63" s="139">
        <f>J112</f>
        <v>0</v>
      </c>
      <c r="K63" s="136"/>
      <c r="L63" s="140"/>
    </row>
    <row r="64" spans="1:47" s="10" customFormat="1" ht="19.95" customHeight="1">
      <c r="B64" s="141"/>
      <c r="C64" s="142"/>
      <c r="D64" s="143" t="s">
        <v>106</v>
      </c>
      <c r="E64" s="144"/>
      <c r="F64" s="144"/>
      <c r="G64" s="144"/>
      <c r="H64" s="144"/>
      <c r="I64" s="144"/>
      <c r="J64" s="145">
        <f>J113</f>
        <v>0</v>
      </c>
      <c r="K64" s="142"/>
      <c r="L64" s="146"/>
    </row>
    <row r="65" spans="1:31" s="10" customFormat="1" ht="19.95" customHeight="1">
      <c r="B65" s="141"/>
      <c r="C65" s="142"/>
      <c r="D65" s="143" t="s">
        <v>107</v>
      </c>
      <c r="E65" s="144"/>
      <c r="F65" s="144"/>
      <c r="G65" s="144"/>
      <c r="H65" s="144"/>
      <c r="I65" s="144"/>
      <c r="J65" s="145">
        <f>J125</f>
        <v>0</v>
      </c>
      <c r="K65" s="142"/>
      <c r="L65" s="146"/>
    </row>
    <row r="66" spans="1:31" s="10" customFormat="1" ht="19.95" customHeight="1">
      <c r="B66" s="141"/>
      <c r="C66" s="142"/>
      <c r="D66" s="143" t="s">
        <v>108</v>
      </c>
      <c r="E66" s="144"/>
      <c r="F66" s="144"/>
      <c r="G66" s="144"/>
      <c r="H66" s="144"/>
      <c r="I66" s="144"/>
      <c r="J66" s="145">
        <f>J131</f>
        <v>0</v>
      </c>
      <c r="K66" s="142"/>
      <c r="L66" s="146"/>
    </row>
    <row r="67" spans="1:31" s="10" customFormat="1" ht="19.95" customHeight="1">
      <c r="B67" s="141"/>
      <c r="C67" s="142"/>
      <c r="D67" s="143" t="s">
        <v>109</v>
      </c>
      <c r="E67" s="144"/>
      <c r="F67" s="144"/>
      <c r="G67" s="144"/>
      <c r="H67" s="144"/>
      <c r="I67" s="144"/>
      <c r="J67" s="145">
        <f>J250</f>
        <v>0</v>
      </c>
      <c r="K67" s="142"/>
      <c r="L67" s="146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110</v>
      </c>
      <c r="D74" s="36"/>
      <c r="E74" s="36"/>
      <c r="F74" s="36"/>
      <c r="G74" s="36"/>
      <c r="H74" s="3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88" t="str">
        <f>E7</f>
        <v>VD Hradištko, protikorozní ochrana vrat HO a DO PK</v>
      </c>
      <c r="F77" s="289"/>
      <c r="G77" s="289"/>
      <c r="H77" s="289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96</v>
      </c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60" t="str">
        <f>E9</f>
        <v>2. - SO 02 Protikorozní ochrana vrat DO</v>
      </c>
      <c r="F79" s="290"/>
      <c r="G79" s="290"/>
      <c r="H79" s="290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6"/>
      <c r="E81" s="36"/>
      <c r="F81" s="27" t="str">
        <f>F12</f>
        <v>Hradištko</v>
      </c>
      <c r="G81" s="36"/>
      <c r="H81" s="36"/>
      <c r="I81" s="29" t="s">
        <v>24</v>
      </c>
      <c r="J81" s="60" t="str">
        <f>IF(J12="","",J12)</f>
        <v>5. 1. 2021</v>
      </c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049999999999997" customHeight="1">
      <c r="A83" s="34"/>
      <c r="B83" s="35"/>
      <c r="C83" s="29" t="s">
        <v>26</v>
      </c>
      <c r="D83" s="36"/>
      <c r="E83" s="36"/>
      <c r="F83" s="27" t="str">
        <f>E15</f>
        <v>Povodí Labe, státní podnik, OIČ, Hradec Králové</v>
      </c>
      <c r="G83" s="36"/>
      <c r="H83" s="36"/>
      <c r="I83" s="29" t="s">
        <v>34</v>
      </c>
      <c r="J83" s="32" t="str">
        <f>E21</f>
        <v>Ing. Ota Dubský, Nechvílova 1825, 148 00 Praha 4</v>
      </c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6.4">
      <c r="A84" s="34"/>
      <c r="B84" s="35"/>
      <c r="C84" s="29" t="s">
        <v>32</v>
      </c>
      <c r="D84" s="36"/>
      <c r="E84" s="36"/>
      <c r="F84" s="27" t="str">
        <f>IF(E18="","",E18)</f>
        <v>Vyplň údaj</v>
      </c>
      <c r="G84" s="36"/>
      <c r="H84" s="36"/>
      <c r="I84" s="29" t="s">
        <v>39</v>
      </c>
      <c r="J84" s="32" t="str">
        <f>E24</f>
        <v>Ing. Eva Morkesová</v>
      </c>
      <c r="K84" s="36"/>
      <c r="L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7"/>
      <c r="B86" s="148"/>
      <c r="C86" s="149" t="s">
        <v>111</v>
      </c>
      <c r="D86" s="150" t="s">
        <v>63</v>
      </c>
      <c r="E86" s="150" t="s">
        <v>59</v>
      </c>
      <c r="F86" s="150" t="s">
        <v>60</v>
      </c>
      <c r="G86" s="150" t="s">
        <v>112</v>
      </c>
      <c r="H86" s="150" t="s">
        <v>113</v>
      </c>
      <c r="I86" s="150" t="s">
        <v>114</v>
      </c>
      <c r="J86" s="150" t="s">
        <v>100</v>
      </c>
      <c r="K86" s="151" t="s">
        <v>115</v>
      </c>
      <c r="L86" s="152"/>
      <c r="M86" s="69" t="s">
        <v>40</v>
      </c>
      <c r="N86" s="70" t="s">
        <v>48</v>
      </c>
      <c r="O86" s="70" t="s">
        <v>116</v>
      </c>
      <c r="P86" s="70" t="s">
        <v>117</v>
      </c>
      <c r="Q86" s="70" t="s">
        <v>118</v>
      </c>
      <c r="R86" s="70" t="s">
        <v>119</v>
      </c>
      <c r="S86" s="70" t="s">
        <v>120</v>
      </c>
      <c r="T86" s="71" t="s">
        <v>121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8" customHeight="1">
      <c r="A87" s="34"/>
      <c r="B87" s="35"/>
      <c r="C87" s="76" t="s">
        <v>122</v>
      </c>
      <c r="D87" s="36"/>
      <c r="E87" s="36"/>
      <c r="F87" s="36"/>
      <c r="G87" s="36"/>
      <c r="H87" s="36"/>
      <c r="I87" s="36"/>
      <c r="J87" s="153">
        <f>BK87</f>
        <v>0</v>
      </c>
      <c r="K87" s="36"/>
      <c r="L87" s="39"/>
      <c r="M87" s="72"/>
      <c r="N87" s="154"/>
      <c r="O87" s="73"/>
      <c r="P87" s="155">
        <f>P88+P112</f>
        <v>0</v>
      </c>
      <c r="Q87" s="73"/>
      <c r="R87" s="155">
        <f>R88+R112</f>
        <v>18.381850099999998</v>
      </c>
      <c r="S87" s="73"/>
      <c r="T87" s="156">
        <f>T88+T112</f>
        <v>15.395639999999998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77</v>
      </c>
      <c r="AU87" s="17" t="s">
        <v>101</v>
      </c>
      <c r="BK87" s="157">
        <f>BK88+BK112</f>
        <v>0</v>
      </c>
    </row>
    <row r="88" spans="1:65" s="12" customFormat="1" ht="25.95" customHeight="1">
      <c r="B88" s="158"/>
      <c r="C88" s="159"/>
      <c r="D88" s="160" t="s">
        <v>77</v>
      </c>
      <c r="E88" s="161" t="s">
        <v>123</v>
      </c>
      <c r="F88" s="161" t="s">
        <v>124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P89+P102</f>
        <v>0</v>
      </c>
      <c r="Q88" s="166"/>
      <c r="R88" s="167">
        <f>R89+R102</f>
        <v>0</v>
      </c>
      <c r="S88" s="166"/>
      <c r="T88" s="168">
        <f>T89+T102</f>
        <v>0</v>
      </c>
      <c r="AR88" s="169" t="s">
        <v>86</v>
      </c>
      <c r="AT88" s="170" t="s">
        <v>77</v>
      </c>
      <c r="AU88" s="170" t="s">
        <v>78</v>
      </c>
      <c r="AY88" s="169" t="s">
        <v>125</v>
      </c>
      <c r="BK88" s="171">
        <f>BK89+BK102</f>
        <v>0</v>
      </c>
    </row>
    <row r="89" spans="1:65" s="12" customFormat="1" ht="22.8" customHeight="1">
      <c r="B89" s="158"/>
      <c r="C89" s="159"/>
      <c r="D89" s="160" t="s">
        <v>77</v>
      </c>
      <c r="E89" s="172" t="s">
        <v>126</v>
      </c>
      <c r="F89" s="172" t="s">
        <v>127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SUM(P90:P101)</f>
        <v>0</v>
      </c>
      <c r="Q89" s="166"/>
      <c r="R89" s="167">
        <f>SUM(R90:R101)</f>
        <v>0</v>
      </c>
      <c r="S89" s="166"/>
      <c r="T89" s="168">
        <f>SUM(T90:T101)</f>
        <v>0</v>
      </c>
      <c r="AR89" s="169" t="s">
        <v>86</v>
      </c>
      <c r="AT89" s="170" t="s">
        <v>77</v>
      </c>
      <c r="AU89" s="170" t="s">
        <v>86</v>
      </c>
      <c r="AY89" s="169" t="s">
        <v>125</v>
      </c>
      <c r="BK89" s="171">
        <f>SUM(BK90:BK101)</f>
        <v>0</v>
      </c>
    </row>
    <row r="90" spans="1:65" s="2" customFormat="1" ht="14.4" customHeight="1">
      <c r="A90" s="34"/>
      <c r="B90" s="35"/>
      <c r="C90" s="174" t="s">
        <v>86</v>
      </c>
      <c r="D90" s="174" t="s">
        <v>128</v>
      </c>
      <c r="E90" s="175" t="s">
        <v>129</v>
      </c>
      <c r="F90" s="176" t="s">
        <v>130</v>
      </c>
      <c r="G90" s="177" t="s">
        <v>131</v>
      </c>
      <c r="H90" s="178">
        <v>246</v>
      </c>
      <c r="I90" s="179"/>
      <c r="J90" s="180">
        <f>ROUND(I90*H90,2)</f>
        <v>0</v>
      </c>
      <c r="K90" s="176" t="s">
        <v>132</v>
      </c>
      <c r="L90" s="39"/>
      <c r="M90" s="181" t="s">
        <v>40</v>
      </c>
      <c r="N90" s="182" t="s">
        <v>51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5" t="s">
        <v>133</v>
      </c>
      <c r="AT90" s="185" t="s">
        <v>128</v>
      </c>
      <c r="AU90" s="185" t="s">
        <v>88</v>
      </c>
      <c r="AY90" s="17" t="s">
        <v>125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7" t="s">
        <v>133</v>
      </c>
      <c r="BK90" s="186">
        <f>ROUND(I90*H90,2)</f>
        <v>0</v>
      </c>
      <c r="BL90" s="17" t="s">
        <v>133</v>
      </c>
      <c r="BM90" s="185" t="s">
        <v>401</v>
      </c>
    </row>
    <row r="91" spans="1:65" s="2" customFormat="1" ht="19.2">
      <c r="A91" s="34"/>
      <c r="B91" s="35"/>
      <c r="C91" s="36"/>
      <c r="D91" s="187" t="s">
        <v>135</v>
      </c>
      <c r="E91" s="36"/>
      <c r="F91" s="188" t="s">
        <v>136</v>
      </c>
      <c r="G91" s="36"/>
      <c r="H91" s="36"/>
      <c r="I91" s="189"/>
      <c r="J91" s="36"/>
      <c r="K91" s="36"/>
      <c r="L91" s="39"/>
      <c r="M91" s="190"/>
      <c r="N91" s="191"/>
      <c r="O91" s="65"/>
      <c r="P91" s="65"/>
      <c r="Q91" s="65"/>
      <c r="R91" s="65"/>
      <c r="S91" s="65"/>
      <c r="T91" s="6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88</v>
      </c>
    </row>
    <row r="92" spans="1:65" s="13" customFormat="1" ht="10.199999999999999">
      <c r="B92" s="192"/>
      <c r="C92" s="193"/>
      <c r="D92" s="187" t="s">
        <v>137</v>
      </c>
      <c r="E92" s="194" t="s">
        <v>40</v>
      </c>
      <c r="F92" s="195" t="s">
        <v>402</v>
      </c>
      <c r="G92" s="193"/>
      <c r="H92" s="194" t="s">
        <v>40</v>
      </c>
      <c r="I92" s="196"/>
      <c r="J92" s="193"/>
      <c r="K92" s="193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137</v>
      </c>
      <c r="AU92" s="201" t="s">
        <v>88</v>
      </c>
      <c r="AV92" s="13" t="s">
        <v>86</v>
      </c>
      <c r="AW92" s="13" t="s">
        <v>38</v>
      </c>
      <c r="AX92" s="13" t="s">
        <v>78</v>
      </c>
      <c r="AY92" s="201" t="s">
        <v>125</v>
      </c>
    </row>
    <row r="93" spans="1:65" s="14" customFormat="1" ht="10.199999999999999">
      <c r="B93" s="202"/>
      <c r="C93" s="203"/>
      <c r="D93" s="187" t="s">
        <v>137</v>
      </c>
      <c r="E93" s="204" t="s">
        <v>40</v>
      </c>
      <c r="F93" s="205" t="s">
        <v>403</v>
      </c>
      <c r="G93" s="203"/>
      <c r="H93" s="206">
        <v>246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137</v>
      </c>
      <c r="AU93" s="212" t="s">
        <v>88</v>
      </c>
      <c r="AV93" s="14" t="s">
        <v>88</v>
      </c>
      <c r="AW93" s="14" t="s">
        <v>38</v>
      </c>
      <c r="AX93" s="14" t="s">
        <v>86</v>
      </c>
      <c r="AY93" s="212" t="s">
        <v>125</v>
      </c>
    </row>
    <row r="94" spans="1:65" s="2" customFormat="1" ht="14.4" customHeight="1">
      <c r="A94" s="34"/>
      <c r="B94" s="35"/>
      <c r="C94" s="174" t="s">
        <v>88</v>
      </c>
      <c r="D94" s="174" t="s">
        <v>128</v>
      </c>
      <c r="E94" s="175" t="s">
        <v>140</v>
      </c>
      <c r="F94" s="176" t="s">
        <v>141</v>
      </c>
      <c r="G94" s="177" t="s">
        <v>131</v>
      </c>
      <c r="H94" s="178">
        <v>7380</v>
      </c>
      <c r="I94" s="179"/>
      <c r="J94" s="180">
        <f>ROUND(I94*H94,2)</f>
        <v>0</v>
      </c>
      <c r="K94" s="176" t="s">
        <v>132</v>
      </c>
      <c r="L94" s="39"/>
      <c r="M94" s="181" t="s">
        <v>40</v>
      </c>
      <c r="N94" s="182" t="s">
        <v>51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5" t="s">
        <v>133</v>
      </c>
      <c r="AT94" s="185" t="s">
        <v>128</v>
      </c>
      <c r="AU94" s="185" t="s">
        <v>88</v>
      </c>
      <c r="AY94" s="17" t="s">
        <v>125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7" t="s">
        <v>133</v>
      </c>
      <c r="BK94" s="186">
        <f>ROUND(I94*H94,2)</f>
        <v>0</v>
      </c>
      <c r="BL94" s="17" t="s">
        <v>133</v>
      </c>
      <c r="BM94" s="185" t="s">
        <v>404</v>
      </c>
    </row>
    <row r="95" spans="1:65" s="2" customFormat="1" ht="19.2">
      <c r="A95" s="34"/>
      <c r="B95" s="35"/>
      <c r="C95" s="36"/>
      <c r="D95" s="187" t="s">
        <v>135</v>
      </c>
      <c r="E95" s="36"/>
      <c r="F95" s="188" t="s">
        <v>143</v>
      </c>
      <c r="G95" s="36"/>
      <c r="H95" s="36"/>
      <c r="I95" s="189"/>
      <c r="J95" s="36"/>
      <c r="K95" s="36"/>
      <c r="L95" s="39"/>
      <c r="M95" s="190"/>
      <c r="N95" s="191"/>
      <c r="O95" s="65"/>
      <c r="P95" s="65"/>
      <c r="Q95" s="65"/>
      <c r="R95" s="65"/>
      <c r="S95" s="65"/>
      <c r="T95" s="6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88</v>
      </c>
    </row>
    <row r="96" spans="1:65" s="13" customFormat="1" ht="10.199999999999999">
      <c r="B96" s="192"/>
      <c r="C96" s="193"/>
      <c r="D96" s="187" t="s">
        <v>137</v>
      </c>
      <c r="E96" s="194" t="s">
        <v>40</v>
      </c>
      <c r="F96" s="195" t="s">
        <v>405</v>
      </c>
      <c r="G96" s="193"/>
      <c r="H96" s="194" t="s">
        <v>40</v>
      </c>
      <c r="I96" s="196"/>
      <c r="J96" s="193"/>
      <c r="K96" s="193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137</v>
      </c>
      <c r="AU96" s="201" t="s">
        <v>88</v>
      </c>
      <c r="AV96" s="13" t="s">
        <v>86</v>
      </c>
      <c r="AW96" s="13" t="s">
        <v>38</v>
      </c>
      <c r="AX96" s="13" t="s">
        <v>78</v>
      </c>
      <c r="AY96" s="201" t="s">
        <v>125</v>
      </c>
    </row>
    <row r="97" spans="1:65" s="14" customFormat="1" ht="10.199999999999999">
      <c r="B97" s="202"/>
      <c r="C97" s="203"/>
      <c r="D97" s="187" t="s">
        <v>137</v>
      </c>
      <c r="E97" s="204" t="s">
        <v>40</v>
      </c>
      <c r="F97" s="205" t="s">
        <v>406</v>
      </c>
      <c r="G97" s="203"/>
      <c r="H97" s="206">
        <v>7380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88</v>
      </c>
      <c r="AV97" s="14" t="s">
        <v>88</v>
      </c>
      <c r="AW97" s="14" t="s">
        <v>38</v>
      </c>
      <c r="AX97" s="14" t="s">
        <v>86</v>
      </c>
      <c r="AY97" s="212" t="s">
        <v>125</v>
      </c>
    </row>
    <row r="98" spans="1:65" s="2" customFormat="1" ht="14.4" customHeight="1">
      <c r="A98" s="34"/>
      <c r="B98" s="35"/>
      <c r="C98" s="174" t="s">
        <v>146</v>
      </c>
      <c r="D98" s="174" t="s">
        <v>128</v>
      </c>
      <c r="E98" s="175" t="s">
        <v>147</v>
      </c>
      <c r="F98" s="176" t="s">
        <v>148</v>
      </c>
      <c r="G98" s="177" t="s">
        <v>131</v>
      </c>
      <c r="H98" s="178">
        <v>246</v>
      </c>
      <c r="I98" s="179"/>
      <c r="J98" s="180">
        <f>ROUND(I98*H98,2)</f>
        <v>0</v>
      </c>
      <c r="K98" s="176" t="s">
        <v>132</v>
      </c>
      <c r="L98" s="39"/>
      <c r="M98" s="181" t="s">
        <v>40</v>
      </c>
      <c r="N98" s="182" t="s">
        <v>51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5" t="s">
        <v>133</v>
      </c>
      <c r="AT98" s="185" t="s">
        <v>128</v>
      </c>
      <c r="AU98" s="185" t="s">
        <v>88</v>
      </c>
      <c r="AY98" s="17" t="s">
        <v>125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7" t="s">
        <v>133</v>
      </c>
      <c r="BK98" s="186">
        <f>ROUND(I98*H98,2)</f>
        <v>0</v>
      </c>
      <c r="BL98" s="17" t="s">
        <v>133</v>
      </c>
      <c r="BM98" s="185" t="s">
        <v>407</v>
      </c>
    </row>
    <row r="99" spans="1:65" s="2" customFormat="1" ht="19.2">
      <c r="A99" s="34"/>
      <c r="B99" s="35"/>
      <c r="C99" s="36"/>
      <c r="D99" s="187" t="s">
        <v>135</v>
      </c>
      <c r="E99" s="36"/>
      <c r="F99" s="188" t="s">
        <v>150</v>
      </c>
      <c r="G99" s="36"/>
      <c r="H99" s="36"/>
      <c r="I99" s="189"/>
      <c r="J99" s="36"/>
      <c r="K99" s="36"/>
      <c r="L99" s="39"/>
      <c r="M99" s="190"/>
      <c r="N99" s="191"/>
      <c r="O99" s="65"/>
      <c r="P99" s="65"/>
      <c r="Q99" s="65"/>
      <c r="R99" s="65"/>
      <c r="S99" s="65"/>
      <c r="T99" s="6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135</v>
      </c>
      <c r="AU99" s="17" t="s">
        <v>88</v>
      </c>
    </row>
    <row r="100" spans="1:65" s="13" customFormat="1" ht="10.199999999999999">
      <c r="B100" s="192"/>
      <c r="C100" s="193"/>
      <c r="D100" s="187" t="s">
        <v>137</v>
      </c>
      <c r="E100" s="194" t="s">
        <v>40</v>
      </c>
      <c r="F100" s="195" t="s">
        <v>151</v>
      </c>
      <c r="G100" s="193"/>
      <c r="H100" s="194" t="s">
        <v>40</v>
      </c>
      <c r="I100" s="196"/>
      <c r="J100" s="193"/>
      <c r="K100" s="193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137</v>
      </c>
      <c r="AU100" s="201" t="s">
        <v>88</v>
      </c>
      <c r="AV100" s="13" t="s">
        <v>86</v>
      </c>
      <c r="AW100" s="13" t="s">
        <v>38</v>
      </c>
      <c r="AX100" s="13" t="s">
        <v>78</v>
      </c>
      <c r="AY100" s="201" t="s">
        <v>125</v>
      </c>
    </row>
    <row r="101" spans="1:65" s="14" customFormat="1" ht="10.199999999999999">
      <c r="B101" s="202"/>
      <c r="C101" s="203"/>
      <c r="D101" s="187" t="s">
        <v>137</v>
      </c>
      <c r="E101" s="204" t="s">
        <v>40</v>
      </c>
      <c r="F101" s="205" t="s">
        <v>408</v>
      </c>
      <c r="G101" s="203"/>
      <c r="H101" s="206">
        <v>246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137</v>
      </c>
      <c r="AU101" s="212" t="s">
        <v>88</v>
      </c>
      <c r="AV101" s="14" t="s">
        <v>88</v>
      </c>
      <c r="AW101" s="14" t="s">
        <v>38</v>
      </c>
      <c r="AX101" s="14" t="s">
        <v>86</v>
      </c>
      <c r="AY101" s="212" t="s">
        <v>125</v>
      </c>
    </row>
    <row r="102" spans="1:65" s="12" customFormat="1" ht="22.8" customHeight="1">
      <c r="B102" s="158"/>
      <c r="C102" s="159"/>
      <c r="D102" s="160" t="s">
        <v>77</v>
      </c>
      <c r="E102" s="172" t="s">
        <v>152</v>
      </c>
      <c r="F102" s="172" t="s">
        <v>153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SUM(P103:P111)</f>
        <v>0</v>
      </c>
      <c r="Q102" s="166"/>
      <c r="R102" s="167">
        <f>SUM(R103:R111)</f>
        <v>0</v>
      </c>
      <c r="S102" s="166"/>
      <c r="T102" s="168">
        <f>SUM(T103:T111)</f>
        <v>0</v>
      </c>
      <c r="AR102" s="169" t="s">
        <v>86</v>
      </c>
      <c r="AT102" s="170" t="s">
        <v>77</v>
      </c>
      <c r="AU102" s="170" t="s">
        <v>86</v>
      </c>
      <c r="AY102" s="169" t="s">
        <v>125</v>
      </c>
      <c r="BK102" s="171">
        <f>SUM(BK103:BK111)</f>
        <v>0</v>
      </c>
    </row>
    <row r="103" spans="1:65" s="2" customFormat="1" ht="14.4" customHeight="1">
      <c r="A103" s="34"/>
      <c r="B103" s="35"/>
      <c r="C103" s="174" t="s">
        <v>133</v>
      </c>
      <c r="D103" s="174" t="s">
        <v>128</v>
      </c>
      <c r="E103" s="175" t="s">
        <v>154</v>
      </c>
      <c r="F103" s="176" t="s">
        <v>155</v>
      </c>
      <c r="G103" s="177" t="s">
        <v>156</v>
      </c>
      <c r="H103" s="178">
        <v>0.60799999999999998</v>
      </c>
      <c r="I103" s="179"/>
      <c r="J103" s="180">
        <f>ROUND(I103*H103,2)</f>
        <v>0</v>
      </c>
      <c r="K103" s="176" t="s">
        <v>40</v>
      </c>
      <c r="L103" s="39"/>
      <c r="M103" s="181" t="s">
        <v>40</v>
      </c>
      <c r="N103" s="182" t="s">
        <v>51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5" t="s">
        <v>133</v>
      </c>
      <c r="AT103" s="185" t="s">
        <v>128</v>
      </c>
      <c r="AU103" s="185" t="s">
        <v>88</v>
      </c>
      <c r="AY103" s="17" t="s">
        <v>125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7" t="s">
        <v>133</v>
      </c>
      <c r="BK103" s="186">
        <f>ROUND(I103*H103,2)</f>
        <v>0</v>
      </c>
      <c r="BL103" s="17" t="s">
        <v>133</v>
      </c>
      <c r="BM103" s="185" t="s">
        <v>409</v>
      </c>
    </row>
    <row r="104" spans="1:65" s="2" customFormat="1" ht="10.199999999999999">
      <c r="A104" s="34"/>
      <c r="B104" s="35"/>
      <c r="C104" s="36"/>
      <c r="D104" s="187" t="s">
        <v>135</v>
      </c>
      <c r="E104" s="36"/>
      <c r="F104" s="188" t="s">
        <v>155</v>
      </c>
      <c r="G104" s="36"/>
      <c r="H104" s="36"/>
      <c r="I104" s="189"/>
      <c r="J104" s="36"/>
      <c r="K104" s="36"/>
      <c r="L104" s="39"/>
      <c r="M104" s="190"/>
      <c r="N104" s="191"/>
      <c r="O104" s="65"/>
      <c r="P104" s="65"/>
      <c r="Q104" s="65"/>
      <c r="R104" s="65"/>
      <c r="S104" s="65"/>
      <c r="T104" s="6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135</v>
      </c>
      <c r="AU104" s="17" t="s">
        <v>88</v>
      </c>
    </row>
    <row r="105" spans="1:65" s="13" customFormat="1" ht="10.199999999999999">
      <c r="B105" s="192"/>
      <c r="C105" s="193"/>
      <c r="D105" s="187" t="s">
        <v>137</v>
      </c>
      <c r="E105" s="194" t="s">
        <v>40</v>
      </c>
      <c r="F105" s="195" t="s">
        <v>410</v>
      </c>
      <c r="G105" s="193"/>
      <c r="H105" s="194" t="s">
        <v>40</v>
      </c>
      <c r="I105" s="196"/>
      <c r="J105" s="193"/>
      <c r="K105" s="193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137</v>
      </c>
      <c r="AU105" s="201" t="s">
        <v>88</v>
      </c>
      <c r="AV105" s="13" t="s">
        <v>86</v>
      </c>
      <c r="AW105" s="13" t="s">
        <v>38</v>
      </c>
      <c r="AX105" s="13" t="s">
        <v>78</v>
      </c>
      <c r="AY105" s="201" t="s">
        <v>125</v>
      </c>
    </row>
    <row r="106" spans="1:65" s="13" customFormat="1" ht="10.199999999999999">
      <c r="B106" s="192"/>
      <c r="C106" s="193"/>
      <c r="D106" s="187" t="s">
        <v>137</v>
      </c>
      <c r="E106" s="194" t="s">
        <v>40</v>
      </c>
      <c r="F106" s="195" t="s">
        <v>411</v>
      </c>
      <c r="G106" s="193"/>
      <c r="H106" s="194" t="s">
        <v>40</v>
      </c>
      <c r="I106" s="196"/>
      <c r="J106" s="193"/>
      <c r="K106" s="193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137</v>
      </c>
      <c r="AU106" s="201" t="s">
        <v>88</v>
      </c>
      <c r="AV106" s="13" t="s">
        <v>86</v>
      </c>
      <c r="AW106" s="13" t="s">
        <v>38</v>
      </c>
      <c r="AX106" s="13" t="s">
        <v>78</v>
      </c>
      <c r="AY106" s="201" t="s">
        <v>125</v>
      </c>
    </row>
    <row r="107" spans="1:65" s="14" customFormat="1" ht="10.199999999999999">
      <c r="B107" s="202"/>
      <c r="C107" s="203"/>
      <c r="D107" s="187" t="s">
        <v>137</v>
      </c>
      <c r="E107" s="204" t="s">
        <v>40</v>
      </c>
      <c r="F107" s="205" t="s">
        <v>412</v>
      </c>
      <c r="G107" s="203"/>
      <c r="H107" s="206">
        <v>0.60799999999999998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137</v>
      </c>
      <c r="AU107" s="212" t="s">
        <v>88</v>
      </c>
      <c r="AV107" s="14" t="s">
        <v>88</v>
      </c>
      <c r="AW107" s="14" t="s">
        <v>38</v>
      </c>
      <c r="AX107" s="14" t="s">
        <v>86</v>
      </c>
      <c r="AY107" s="212" t="s">
        <v>125</v>
      </c>
    </row>
    <row r="108" spans="1:65" s="2" customFormat="1" ht="14.4" customHeight="1">
      <c r="A108" s="34"/>
      <c r="B108" s="35"/>
      <c r="C108" s="174" t="s">
        <v>161</v>
      </c>
      <c r="D108" s="174" t="s">
        <v>128</v>
      </c>
      <c r="E108" s="175" t="s">
        <v>162</v>
      </c>
      <c r="F108" s="176" t="s">
        <v>163</v>
      </c>
      <c r="G108" s="177" t="s">
        <v>156</v>
      </c>
      <c r="H108" s="178">
        <v>15.39</v>
      </c>
      <c r="I108" s="179"/>
      <c r="J108" s="180">
        <f>ROUND(I108*H108,2)</f>
        <v>0</v>
      </c>
      <c r="K108" s="176" t="s">
        <v>40</v>
      </c>
      <c r="L108" s="39"/>
      <c r="M108" s="181" t="s">
        <v>40</v>
      </c>
      <c r="N108" s="182" t="s">
        <v>51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5" t="s">
        <v>133</v>
      </c>
      <c r="AT108" s="185" t="s">
        <v>128</v>
      </c>
      <c r="AU108" s="185" t="s">
        <v>88</v>
      </c>
      <c r="AY108" s="17" t="s">
        <v>125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7" t="s">
        <v>133</v>
      </c>
      <c r="BK108" s="186">
        <f>ROUND(I108*H108,2)</f>
        <v>0</v>
      </c>
      <c r="BL108" s="17" t="s">
        <v>133</v>
      </c>
      <c r="BM108" s="185" t="s">
        <v>164</v>
      </c>
    </row>
    <row r="109" spans="1:65" s="2" customFormat="1" ht="19.2">
      <c r="A109" s="34"/>
      <c r="B109" s="35"/>
      <c r="C109" s="36"/>
      <c r="D109" s="187" t="s">
        <v>135</v>
      </c>
      <c r="E109" s="36"/>
      <c r="F109" s="188" t="s">
        <v>165</v>
      </c>
      <c r="G109" s="36"/>
      <c r="H109" s="36"/>
      <c r="I109" s="189"/>
      <c r="J109" s="36"/>
      <c r="K109" s="36"/>
      <c r="L109" s="39"/>
      <c r="M109" s="190"/>
      <c r="N109" s="191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135</v>
      </c>
      <c r="AU109" s="17" t="s">
        <v>88</v>
      </c>
    </row>
    <row r="110" spans="1:65" s="13" customFormat="1" ht="20.399999999999999">
      <c r="B110" s="192"/>
      <c r="C110" s="193"/>
      <c r="D110" s="187" t="s">
        <v>137</v>
      </c>
      <c r="E110" s="194" t="s">
        <v>40</v>
      </c>
      <c r="F110" s="195" t="s">
        <v>166</v>
      </c>
      <c r="G110" s="193"/>
      <c r="H110" s="194" t="s">
        <v>40</v>
      </c>
      <c r="I110" s="196"/>
      <c r="J110" s="193"/>
      <c r="K110" s="193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137</v>
      </c>
      <c r="AU110" s="201" t="s">
        <v>88</v>
      </c>
      <c r="AV110" s="13" t="s">
        <v>86</v>
      </c>
      <c r="AW110" s="13" t="s">
        <v>38</v>
      </c>
      <c r="AX110" s="13" t="s">
        <v>78</v>
      </c>
      <c r="AY110" s="201" t="s">
        <v>125</v>
      </c>
    </row>
    <row r="111" spans="1:65" s="14" customFormat="1" ht="10.199999999999999">
      <c r="B111" s="202"/>
      <c r="C111" s="203"/>
      <c r="D111" s="187" t="s">
        <v>137</v>
      </c>
      <c r="E111" s="204" t="s">
        <v>40</v>
      </c>
      <c r="F111" s="205" t="s">
        <v>413</v>
      </c>
      <c r="G111" s="203"/>
      <c r="H111" s="206">
        <v>15.39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137</v>
      </c>
      <c r="AU111" s="212" t="s">
        <v>88</v>
      </c>
      <c r="AV111" s="14" t="s">
        <v>88</v>
      </c>
      <c r="AW111" s="14" t="s">
        <v>38</v>
      </c>
      <c r="AX111" s="14" t="s">
        <v>86</v>
      </c>
      <c r="AY111" s="212" t="s">
        <v>125</v>
      </c>
    </row>
    <row r="112" spans="1:65" s="12" customFormat="1" ht="25.95" customHeight="1">
      <c r="B112" s="158"/>
      <c r="C112" s="159"/>
      <c r="D112" s="160" t="s">
        <v>77</v>
      </c>
      <c r="E112" s="161" t="s">
        <v>168</v>
      </c>
      <c r="F112" s="161" t="s">
        <v>169</v>
      </c>
      <c r="G112" s="159"/>
      <c r="H112" s="159"/>
      <c r="I112" s="162"/>
      <c r="J112" s="163">
        <f>BK112</f>
        <v>0</v>
      </c>
      <c r="K112" s="159"/>
      <c r="L112" s="164"/>
      <c r="M112" s="165"/>
      <c r="N112" s="166"/>
      <c r="O112" s="166"/>
      <c r="P112" s="167">
        <f>P113+P125+P131+P250</f>
        <v>0</v>
      </c>
      <c r="Q112" s="166"/>
      <c r="R112" s="167">
        <f>R113+R125+R131+R250</f>
        <v>18.381850099999998</v>
      </c>
      <c r="S112" s="166"/>
      <c r="T112" s="168">
        <f>T113+T125+T131+T250</f>
        <v>15.395639999999998</v>
      </c>
      <c r="AR112" s="169" t="s">
        <v>88</v>
      </c>
      <c r="AT112" s="170" t="s">
        <v>77</v>
      </c>
      <c r="AU112" s="170" t="s">
        <v>78</v>
      </c>
      <c r="AY112" s="169" t="s">
        <v>125</v>
      </c>
      <c r="BK112" s="171">
        <f>BK113+BK125+BK131+BK250</f>
        <v>0</v>
      </c>
    </row>
    <row r="113" spans="1:65" s="12" customFormat="1" ht="22.8" customHeight="1">
      <c r="B113" s="158"/>
      <c r="C113" s="159"/>
      <c r="D113" s="160" t="s">
        <v>77</v>
      </c>
      <c r="E113" s="172" t="s">
        <v>170</v>
      </c>
      <c r="F113" s="172" t="s">
        <v>171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SUM(P114:P124)</f>
        <v>0</v>
      </c>
      <c r="Q113" s="166"/>
      <c r="R113" s="167">
        <f>SUM(R114:R124)</f>
        <v>0</v>
      </c>
      <c r="S113" s="166"/>
      <c r="T113" s="168">
        <f>SUM(T114:T124)</f>
        <v>0</v>
      </c>
      <c r="AR113" s="169" t="s">
        <v>88</v>
      </c>
      <c r="AT113" s="170" t="s">
        <v>77</v>
      </c>
      <c r="AU113" s="170" t="s">
        <v>86</v>
      </c>
      <c r="AY113" s="169" t="s">
        <v>125</v>
      </c>
      <c r="BK113" s="171">
        <f>SUM(BK114:BK124)</f>
        <v>0</v>
      </c>
    </row>
    <row r="114" spans="1:65" s="2" customFormat="1" ht="14.4" customHeight="1">
      <c r="A114" s="34"/>
      <c r="B114" s="35"/>
      <c r="C114" s="174" t="s">
        <v>172</v>
      </c>
      <c r="D114" s="174" t="s">
        <v>128</v>
      </c>
      <c r="E114" s="175" t="s">
        <v>173</v>
      </c>
      <c r="F114" s="176" t="s">
        <v>174</v>
      </c>
      <c r="G114" s="177" t="s">
        <v>175</v>
      </c>
      <c r="H114" s="178">
        <v>2</v>
      </c>
      <c r="I114" s="179"/>
      <c r="J114" s="180">
        <f>ROUND(I114*H114,2)</f>
        <v>0</v>
      </c>
      <c r="K114" s="176" t="s">
        <v>40</v>
      </c>
      <c r="L114" s="39"/>
      <c r="M114" s="181" t="s">
        <v>40</v>
      </c>
      <c r="N114" s="182" t="s">
        <v>51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176</v>
      </c>
      <c r="AT114" s="185" t="s">
        <v>128</v>
      </c>
      <c r="AU114" s="185" t="s">
        <v>88</v>
      </c>
      <c r="AY114" s="17" t="s">
        <v>125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133</v>
      </c>
      <c r="BK114" s="186">
        <f>ROUND(I114*H114,2)</f>
        <v>0</v>
      </c>
      <c r="BL114" s="17" t="s">
        <v>176</v>
      </c>
      <c r="BM114" s="185" t="s">
        <v>177</v>
      </c>
    </row>
    <row r="115" spans="1:65" s="2" customFormat="1" ht="10.199999999999999">
      <c r="A115" s="34"/>
      <c r="B115" s="35"/>
      <c r="C115" s="36"/>
      <c r="D115" s="187" t="s">
        <v>135</v>
      </c>
      <c r="E115" s="36"/>
      <c r="F115" s="188" t="s">
        <v>174</v>
      </c>
      <c r="G115" s="36"/>
      <c r="H115" s="36"/>
      <c r="I115" s="189"/>
      <c r="J115" s="36"/>
      <c r="K115" s="36"/>
      <c r="L115" s="39"/>
      <c r="M115" s="190"/>
      <c r="N115" s="191"/>
      <c r="O115" s="65"/>
      <c r="P115" s="65"/>
      <c r="Q115" s="65"/>
      <c r="R115" s="65"/>
      <c r="S115" s="65"/>
      <c r="T115" s="6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135</v>
      </c>
      <c r="AU115" s="17" t="s">
        <v>88</v>
      </c>
    </row>
    <row r="116" spans="1:65" s="13" customFormat="1" ht="10.199999999999999">
      <c r="B116" s="192"/>
      <c r="C116" s="193"/>
      <c r="D116" s="187" t="s">
        <v>137</v>
      </c>
      <c r="E116" s="194" t="s">
        <v>40</v>
      </c>
      <c r="F116" s="195" t="s">
        <v>414</v>
      </c>
      <c r="G116" s="193"/>
      <c r="H116" s="194" t="s">
        <v>40</v>
      </c>
      <c r="I116" s="196"/>
      <c r="J116" s="193"/>
      <c r="K116" s="193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137</v>
      </c>
      <c r="AU116" s="201" t="s">
        <v>88</v>
      </c>
      <c r="AV116" s="13" t="s">
        <v>86</v>
      </c>
      <c r="AW116" s="13" t="s">
        <v>38</v>
      </c>
      <c r="AX116" s="13" t="s">
        <v>78</v>
      </c>
      <c r="AY116" s="201" t="s">
        <v>125</v>
      </c>
    </row>
    <row r="117" spans="1:65" s="13" customFormat="1" ht="20.399999999999999">
      <c r="B117" s="192"/>
      <c r="C117" s="193"/>
      <c r="D117" s="187" t="s">
        <v>137</v>
      </c>
      <c r="E117" s="194" t="s">
        <v>40</v>
      </c>
      <c r="F117" s="195" t="s">
        <v>179</v>
      </c>
      <c r="G117" s="193"/>
      <c r="H117" s="194" t="s">
        <v>40</v>
      </c>
      <c r="I117" s="196"/>
      <c r="J117" s="193"/>
      <c r="K117" s="193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137</v>
      </c>
      <c r="AU117" s="201" t="s">
        <v>88</v>
      </c>
      <c r="AV117" s="13" t="s">
        <v>86</v>
      </c>
      <c r="AW117" s="13" t="s">
        <v>38</v>
      </c>
      <c r="AX117" s="13" t="s">
        <v>78</v>
      </c>
      <c r="AY117" s="201" t="s">
        <v>125</v>
      </c>
    </row>
    <row r="118" spans="1:65" s="13" customFormat="1" ht="10.199999999999999">
      <c r="B118" s="192"/>
      <c r="C118" s="193"/>
      <c r="D118" s="187" t="s">
        <v>137</v>
      </c>
      <c r="E118" s="194" t="s">
        <v>40</v>
      </c>
      <c r="F118" s="195" t="s">
        <v>180</v>
      </c>
      <c r="G118" s="193"/>
      <c r="H118" s="194" t="s">
        <v>40</v>
      </c>
      <c r="I118" s="196"/>
      <c r="J118" s="193"/>
      <c r="K118" s="193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137</v>
      </c>
      <c r="AU118" s="201" t="s">
        <v>88</v>
      </c>
      <c r="AV118" s="13" t="s">
        <v>86</v>
      </c>
      <c r="AW118" s="13" t="s">
        <v>38</v>
      </c>
      <c r="AX118" s="13" t="s">
        <v>78</v>
      </c>
      <c r="AY118" s="201" t="s">
        <v>125</v>
      </c>
    </row>
    <row r="119" spans="1:65" s="14" customFormat="1" ht="10.199999999999999">
      <c r="B119" s="202"/>
      <c r="C119" s="203"/>
      <c r="D119" s="187" t="s">
        <v>137</v>
      </c>
      <c r="E119" s="204" t="s">
        <v>40</v>
      </c>
      <c r="F119" s="205" t="s">
        <v>88</v>
      </c>
      <c r="G119" s="203"/>
      <c r="H119" s="206">
        <v>2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137</v>
      </c>
      <c r="AU119" s="212" t="s">
        <v>88</v>
      </c>
      <c r="AV119" s="14" t="s">
        <v>88</v>
      </c>
      <c r="AW119" s="14" t="s">
        <v>38</v>
      </c>
      <c r="AX119" s="14" t="s">
        <v>86</v>
      </c>
      <c r="AY119" s="212" t="s">
        <v>125</v>
      </c>
    </row>
    <row r="120" spans="1:65" s="2" customFormat="1" ht="14.4" customHeight="1">
      <c r="A120" s="34"/>
      <c r="B120" s="35"/>
      <c r="C120" s="174" t="s">
        <v>181</v>
      </c>
      <c r="D120" s="174" t="s">
        <v>128</v>
      </c>
      <c r="E120" s="175" t="s">
        <v>182</v>
      </c>
      <c r="F120" s="176" t="s">
        <v>183</v>
      </c>
      <c r="G120" s="177" t="s">
        <v>175</v>
      </c>
      <c r="H120" s="178">
        <v>2</v>
      </c>
      <c r="I120" s="179"/>
      <c r="J120" s="180">
        <f>ROUND(I120*H120,2)</f>
        <v>0</v>
      </c>
      <c r="K120" s="176" t="s">
        <v>40</v>
      </c>
      <c r="L120" s="39"/>
      <c r="M120" s="181" t="s">
        <v>40</v>
      </c>
      <c r="N120" s="182" t="s">
        <v>51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5" t="s">
        <v>176</v>
      </c>
      <c r="AT120" s="185" t="s">
        <v>128</v>
      </c>
      <c r="AU120" s="185" t="s">
        <v>88</v>
      </c>
      <c r="AY120" s="17" t="s">
        <v>125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7" t="s">
        <v>133</v>
      </c>
      <c r="BK120" s="186">
        <f>ROUND(I120*H120,2)</f>
        <v>0</v>
      </c>
      <c r="BL120" s="17" t="s">
        <v>176</v>
      </c>
      <c r="BM120" s="185" t="s">
        <v>184</v>
      </c>
    </row>
    <row r="121" spans="1:65" s="2" customFormat="1" ht="10.199999999999999">
      <c r="A121" s="34"/>
      <c r="B121" s="35"/>
      <c r="C121" s="36"/>
      <c r="D121" s="187" t="s">
        <v>135</v>
      </c>
      <c r="E121" s="36"/>
      <c r="F121" s="188" t="s">
        <v>183</v>
      </c>
      <c r="G121" s="36"/>
      <c r="H121" s="36"/>
      <c r="I121" s="189"/>
      <c r="J121" s="36"/>
      <c r="K121" s="36"/>
      <c r="L121" s="39"/>
      <c r="M121" s="190"/>
      <c r="N121" s="191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135</v>
      </c>
      <c r="AU121" s="17" t="s">
        <v>88</v>
      </c>
    </row>
    <row r="122" spans="1:65" s="13" customFormat="1" ht="10.199999999999999">
      <c r="B122" s="192"/>
      <c r="C122" s="193"/>
      <c r="D122" s="187" t="s">
        <v>137</v>
      </c>
      <c r="E122" s="194" t="s">
        <v>40</v>
      </c>
      <c r="F122" s="195" t="s">
        <v>414</v>
      </c>
      <c r="G122" s="193"/>
      <c r="H122" s="194" t="s">
        <v>40</v>
      </c>
      <c r="I122" s="196"/>
      <c r="J122" s="193"/>
      <c r="K122" s="193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137</v>
      </c>
      <c r="AU122" s="201" t="s">
        <v>88</v>
      </c>
      <c r="AV122" s="13" t="s">
        <v>86</v>
      </c>
      <c r="AW122" s="13" t="s">
        <v>38</v>
      </c>
      <c r="AX122" s="13" t="s">
        <v>78</v>
      </c>
      <c r="AY122" s="201" t="s">
        <v>125</v>
      </c>
    </row>
    <row r="123" spans="1:65" s="13" customFormat="1" ht="20.399999999999999">
      <c r="B123" s="192"/>
      <c r="C123" s="193"/>
      <c r="D123" s="187" t="s">
        <v>137</v>
      </c>
      <c r="E123" s="194" t="s">
        <v>40</v>
      </c>
      <c r="F123" s="195" t="s">
        <v>185</v>
      </c>
      <c r="G123" s="193"/>
      <c r="H123" s="194" t="s">
        <v>40</v>
      </c>
      <c r="I123" s="196"/>
      <c r="J123" s="193"/>
      <c r="K123" s="193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137</v>
      </c>
      <c r="AU123" s="201" t="s">
        <v>88</v>
      </c>
      <c r="AV123" s="13" t="s">
        <v>86</v>
      </c>
      <c r="AW123" s="13" t="s">
        <v>38</v>
      </c>
      <c r="AX123" s="13" t="s">
        <v>78</v>
      </c>
      <c r="AY123" s="201" t="s">
        <v>125</v>
      </c>
    </row>
    <row r="124" spans="1:65" s="14" customFormat="1" ht="10.199999999999999">
      <c r="B124" s="202"/>
      <c r="C124" s="203"/>
      <c r="D124" s="187" t="s">
        <v>137</v>
      </c>
      <c r="E124" s="204" t="s">
        <v>40</v>
      </c>
      <c r="F124" s="205" t="s">
        <v>88</v>
      </c>
      <c r="G124" s="203"/>
      <c r="H124" s="206">
        <v>2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137</v>
      </c>
      <c r="AU124" s="212" t="s">
        <v>88</v>
      </c>
      <c r="AV124" s="14" t="s">
        <v>88</v>
      </c>
      <c r="AW124" s="14" t="s">
        <v>38</v>
      </c>
      <c r="AX124" s="14" t="s">
        <v>86</v>
      </c>
      <c r="AY124" s="212" t="s">
        <v>125</v>
      </c>
    </row>
    <row r="125" spans="1:65" s="12" customFormat="1" ht="22.8" customHeight="1">
      <c r="B125" s="158"/>
      <c r="C125" s="159"/>
      <c r="D125" s="160" t="s">
        <v>77</v>
      </c>
      <c r="E125" s="172" t="s">
        <v>186</v>
      </c>
      <c r="F125" s="172" t="s">
        <v>187</v>
      </c>
      <c r="G125" s="159"/>
      <c r="H125" s="159"/>
      <c r="I125" s="162"/>
      <c r="J125" s="173">
        <f>BK125</f>
        <v>0</v>
      </c>
      <c r="K125" s="159"/>
      <c r="L125" s="164"/>
      <c r="M125" s="165"/>
      <c r="N125" s="166"/>
      <c r="O125" s="166"/>
      <c r="P125" s="167">
        <f>SUM(P126:P130)</f>
        <v>0</v>
      </c>
      <c r="Q125" s="166"/>
      <c r="R125" s="167">
        <f>SUM(R126:R130)</f>
        <v>6.6149999999999998E-4</v>
      </c>
      <c r="S125" s="166"/>
      <c r="T125" s="168">
        <f>SUM(T126:T130)</f>
        <v>0</v>
      </c>
      <c r="AR125" s="169" t="s">
        <v>88</v>
      </c>
      <c r="AT125" s="170" t="s">
        <v>77</v>
      </c>
      <c r="AU125" s="170" t="s">
        <v>86</v>
      </c>
      <c r="AY125" s="169" t="s">
        <v>125</v>
      </c>
      <c r="BK125" s="171">
        <f>SUM(BK126:BK130)</f>
        <v>0</v>
      </c>
    </row>
    <row r="126" spans="1:65" s="2" customFormat="1" ht="14.4" customHeight="1">
      <c r="A126" s="34"/>
      <c r="B126" s="35"/>
      <c r="C126" s="174" t="s">
        <v>188</v>
      </c>
      <c r="D126" s="174" t="s">
        <v>128</v>
      </c>
      <c r="E126" s="175" t="s">
        <v>189</v>
      </c>
      <c r="F126" s="176" t="s">
        <v>190</v>
      </c>
      <c r="G126" s="177" t="s">
        <v>191</v>
      </c>
      <c r="H126" s="178">
        <v>0.35</v>
      </c>
      <c r="I126" s="179"/>
      <c r="J126" s="180">
        <f>ROUND(I126*H126,2)</f>
        <v>0</v>
      </c>
      <c r="K126" s="176" t="s">
        <v>132</v>
      </c>
      <c r="L126" s="39"/>
      <c r="M126" s="181" t="s">
        <v>40</v>
      </c>
      <c r="N126" s="182" t="s">
        <v>51</v>
      </c>
      <c r="O126" s="65"/>
      <c r="P126" s="183">
        <f>O126*H126</f>
        <v>0</v>
      </c>
      <c r="Q126" s="183">
        <v>1.89E-3</v>
      </c>
      <c r="R126" s="183">
        <f>Q126*H126</f>
        <v>6.6149999999999998E-4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176</v>
      </c>
      <c r="AT126" s="185" t="s">
        <v>128</v>
      </c>
      <c r="AU126" s="185" t="s">
        <v>88</v>
      </c>
      <c r="AY126" s="17" t="s">
        <v>125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133</v>
      </c>
      <c r="BK126" s="186">
        <f>ROUND(I126*H126,2)</f>
        <v>0</v>
      </c>
      <c r="BL126" s="17" t="s">
        <v>176</v>
      </c>
      <c r="BM126" s="185" t="s">
        <v>415</v>
      </c>
    </row>
    <row r="127" spans="1:65" s="2" customFormat="1" ht="19.2">
      <c r="A127" s="34"/>
      <c r="B127" s="35"/>
      <c r="C127" s="36"/>
      <c r="D127" s="187" t="s">
        <v>135</v>
      </c>
      <c r="E127" s="36"/>
      <c r="F127" s="188" t="s">
        <v>193</v>
      </c>
      <c r="G127" s="36"/>
      <c r="H127" s="36"/>
      <c r="I127" s="189"/>
      <c r="J127" s="36"/>
      <c r="K127" s="36"/>
      <c r="L127" s="39"/>
      <c r="M127" s="190"/>
      <c r="N127" s="191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135</v>
      </c>
      <c r="AU127" s="17" t="s">
        <v>88</v>
      </c>
    </row>
    <row r="128" spans="1:65" s="13" customFormat="1" ht="20.399999999999999">
      <c r="B128" s="192"/>
      <c r="C128" s="193"/>
      <c r="D128" s="187" t="s">
        <v>137</v>
      </c>
      <c r="E128" s="194" t="s">
        <v>40</v>
      </c>
      <c r="F128" s="195" t="s">
        <v>416</v>
      </c>
      <c r="G128" s="193"/>
      <c r="H128" s="194" t="s">
        <v>40</v>
      </c>
      <c r="I128" s="196"/>
      <c r="J128" s="193"/>
      <c r="K128" s="193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137</v>
      </c>
      <c r="AU128" s="201" t="s">
        <v>88</v>
      </c>
      <c r="AV128" s="13" t="s">
        <v>86</v>
      </c>
      <c r="AW128" s="13" t="s">
        <v>38</v>
      </c>
      <c r="AX128" s="13" t="s">
        <v>78</v>
      </c>
      <c r="AY128" s="201" t="s">
        <v>125</v>
      </c>
    </row>
    <row r="129" spans="1:65" s="13" customFormat="1" ht="10.199999999999999">
      <c r="B129" s="192"/>
      <c r="C129" s="193"/>
      <c r="D129" s="187" t="s">
        <v>137</v>
      </c>
      <c r="E129" s="194" t="s">
        <v>40</v>
      </c>
      <c r="F129" s="195" t="s">
        <v>417</v>
      </c>
      <c r="G129" s="193"/>
      <c r="H129" s="194" t="s">
        <v>40</v>
      </c>
      <c r="I129" s="196"/>
      <c r="J129" s="193"/>
      <c r="K129" s="193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137</v>
      </c>
      <c r="AU129" s="201" t="s">
        <v>88</v>
      </c>
      <c r="AV129" s="13" t="s">
        <v>86</v>
      </c>
      <c r="AW129" s="13" t="s">
        <v>38</v>
      </c>
      <c r="AX129" s="13" t="s">
        <v>78</v>
      </c>
      <c r="AY129" s="201" t="s">
        <v>125</v>
      </c>
    </row>
    <row r="130" spans="1:65" s="14" customFormat="1" ht="10.199999999999999">
      <c r="B130" s="202"/>
      <c r="C130" s="203"/>
      <c r="D130" s="187" t="s">
        <v>137</v>
      </c>
      <c r="E130" s="204" t="s">
        <v>40</v>
      </c>
      <c r="F130" s="205" t="s">
        <v>418</v>
      </c>
      <c r="G130" s="203"/>
      <c r="H130" s="206">
        <v>0.35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88</v>
      </c>
      <c r="AV130" s="14" t="s">
        <v>88</v>
      </c>
      <c r="AW130" s="14" t="s">
        <v>38</v>
      </c>
      <c r="AX130" s="14" t="s">
        <v>86</v>
      </c>
      <c r="AY130" s="212" t="s">
        <v>125</v>
      </c>
    </row>
    <row r="131" spans="1:65" s="12" customFormat="1" ht="22.8" customHeight="1">
      <c r="B131" s="158"/>
      <c r="C131" s="159"/>
      <c r="D131" s="160" t="s">
        <v>77</v>
      </c>
      <c r="E131" s="172" t="s">
        <v>197</v>
      </c>
      <c r="F131" s="172" t="s">
        <v>198</v>
      </c>
      <c r="G131" s="159"/>
      <c r="H131" s="159"/>
      <c r="I131" s="162"/>
      <c r="J131" s="173">
        <f>BK131</f>
        <v>0</v>
      </c>
      <c r="K131" s="159"/>
      <c r="L131" s="164"/>
      <c r="M131" s="165"/>
      <c r="N131" s="166"/>
      <c r="O131" s="166"/>
      <c r="P131" s="167">
        <f>SUM(P132:P249)</f>
        <v>0</v>
      </c>
      <c r="Q131" s="166"/>
      <c r="R131" s="167">
        <f>SUM(R132:R249)</f>
        <v>1.6350685999999997</v>
      </c>
      <c r="S131" s="166"/>
      <c r="T131" s="168">
        <f>SUM(T132:T249)</f>
        <v>5.64E-3</v>
      </c>
      <c r="AR131" s="169" t="s">
        <v>88</v>
      </c>
      <c r="AT131" s="170" t="s">
        <v>77</v>
      </c>
      <c r="AU131" s="170" t="s">
        <v>86</v>
      </c>
      <c r="AY131" s="169" t="s">
        <v>125</v>
      </c>
      <c r="BK131" s="171">
        <f>SUM(BK132:BK249)</f>
        <v>0</v>
      </c>
    </row>
    <row r="132" spans="1:65" s="2" customFormat="1" ht="14.4" customHeight="1">
      <c r="A132" s="34"/>
      <c r="B132" s="35"/>
      <c r="C132" s="174" t="s">
        <v>126</v>
      </c>
      <c r="D132" s="174" t="s">
        <v>128</v>
      </c>
      <c r="E132" s="175" t="s">
        <v>199</v>
      </c>
      <c r="F132" s="176" t="s">
        <v>200</v>
      </c>
      <c r="G132" s="177" t="s">
        <v>175</v>
      </c>
      <c r="H132" s="178">
        <v>1</v>
      </c>
      <c r="I132" s="179"/>
      <c r="J132" s="180">
        <f>ROUND(I132*H132,2)</f>
        <v>0</v>
      </c>
      <c r="K132" s="176" t="s">
        <v>40</v>
      </c>
      <c r="L132" s="39"/>
      <c r="M132" s="181" t="s">
        <v>40</v>
      </c>
      <c r="N132" s="182" t="s">
        <v>51</v>
      </c>
      <c r="O132" s="65"/>
      <c r="P132" s="183">
        <f>O132*H132</f>
        <v>0</v>
      </c>
      <c r="Q132" s="183">
        <v>6.0000000000000002E-5</v>
      </c>
      <c r="R132" s="183">
        <f>Q132*H132</f>
        <v>6.0000000000000002E-5</v>
      </c>
      <c r="S132" s="183">
        <v>0</v>
      </c>
      <c r="T132" s="18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5" t="s">
        <v>176</v>
      </c>
      <c r="AT132" s="185" t="s">
        <v>128</v>
      </c>
      <c r="AU132" s="185" t="s">
        <v>88</v>
      </c>
      <c r="AY132" s="17" t="s">
        <v>125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7" t="s">
        <v>133</v>
      </c>
      <c r="BK132" s="186">
        <f>ROUND(I132*H132,2)</f>
        <v>0</v>
      </c>
      <c r="BL132" s="17" t="s">
        <v>176</v>
      </c>
      <c r="BM132" s="185" t="s">
        <v>201</v>
      </c>
    </row>
    <row r="133" spans="1:65" s="2" customFormat="1" ht="10.199999999999999">
      <c r="A133" s="34"/>
      <c r="B133" s="35"/>
      <c r="C133" s="36"/>
      <c r="D133" s="187" t="s">
        <v>135</v>
      </c>
      <c r="E133" s="36"/>
      <c r="F133" s="188" t="s">
        <v>200</v>
      </c>
      <c r="G133" s="36"/>
      <c r="H133" s="36"/>
      <c r="I133" s="189"/>
      <c r="J133" s="36"/>
      <c r="K133" s="36"/>
      <c r="L133" s="39"/>
      <c r="M133" s="190"/>
      <c r="N133" s="191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135</v>
      </c>
      <c r="AU133" s="17" t="s">
        <v>88</v>
      </c>
    </row>
    <row r="134" spans="1:65" s="13" customFormat="1" ht="10.199999999999999">
      <c r="B134" s="192"/>
      <c r="C134" s="193"/>
      <c r="D134" s="187" t="s">
        <v>137</v>
      </c>
      <c r="E134" s="194" t="s">
        <v>40</v>
      </c>
      <c r="F134" s="195" t="s">
        <v>414</v>
      </c>
      <c r="G134" s="193"/>
      <c r="H134" s="194" t="s">
        <v>40</v>
      </c>
      <c r="I134" s="196"/>
      <c r="J134" s="193"/>
      <c r="K134" s="193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137</v>
      </c>
      <c r="AU134" s="201" t="s">
        <v>88</v>
      </c>
      <c r="AV134" s="13" t="s">
        <v>86</v>
      </c>
      <c r="AW134" s="13" t="s">
        <v>38</v>
      </c>
      <c r="AX134" s="13" t="s">
        <v>78</v>
      </c>
      <c r="AY134" s="201" t="s">
        <v>125</v>
      </c>
    </row>
    <row r="135" spans="1:65" s="13" customFormat="1" ht="10.199999999999999">
      <c r="B135" s="192"/>
      <c r="C135" s="193"/>
      <c r="D135" s="187" t="s">
        <v>137</v>
      </c>
      <c r="E135" s="194" t="s">
        <v>40</v>
      </c>
      <c r="F135" s="195" t="s">
        <v>202</v>
      </c>
      <c r="G135" s="193"/>
      <c r="H135" s="194" t="s">
        <v>40</v>
      </c>
      <c r="I135" s="196"/>
      <c r="J135" s="193"/>
      <c r="K135" s="193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137</v>
      </c>
      <c r="AU135" s="201" t="s">
        <v>88</v>
      </c>
      <c r="AV135" s="13" t="s">
        <v>86</v>
      </c>
      <c r="AW135" s="13" t="s">
        <v>38</v>
      </c>
      <c r="AX135" s="13" t="s">
        <v>78</v>
      </c>
      <c r="AY135" s="201" t="s">
        <v>125</v>
      </c>
    </row>
    <row r="136" spans="1:65" s="13" customFormat="1" ht="10.199999999999999">
      <c r="B136" s="192"/>
      <c r="C136" s="193"/>
      <c r="D136" s="187" t="s">
        <v>137</v>
      </c>
      <c r="E136" s="194" t="s">
        <v>40</v>
      </c>
      <c r="F136" s="195" t="s">
        <v>203</v>
      </c>
      <c r="G136" s="193"/>
      <c r="H136" s="194" t="s">
        <v>40</v>
      </c>
      <c r="I136" s="196"/>
      <c r="J136" s="193"/>
      <c r="K136" s="193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137</v>
      </c>
      <c r="AU136" s="201" t="s">
        <v>88</v>
      </c>
      <c r="AV136" s="13" t="s">
        <v>86</v>
      </c>
      <c r="AW136" s="13" t="s">
        <v>38</v>
      </c>
      <c r="AX136" s="13" t="s">
        <v>78</v>
      </c>
      <c r="AY136" s="201" t="s">
        <v>125</v>
      </c>
    </row>
    <row r="137" spans="1:65" s="13" customFormat="1" ht="10.199999999999999">
      <c r="B137" s="192"/>
      <c r="C137" s="193"/>
      <c r="D137" s="187" t="s">
        <v>137</v>
      </c>
      <c r="E137" s="194" t="s">
        <v>40</v>
      </c>
      <c r="F137" s="195" t="s">
        <v>204</v>
      </c>
      <c r="G137" s="193"/>
      <c r="H137" s="194" t="s">
        <v>40</v>
      </c>
      <c r="I137" s="196"/>
      <c r="J137" s="193"/>
      <c r="K137" s="193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137</v>
      </c>
      <c r="AU137" s="201" t="s">
        <v>88</v>
      </c>
      <c r="AV137" s="13" t="s">
        <v>86</v>
      </c>
      <c r="AW137" s="13" t="s">
        <v>38</v>
      </c>
      <c r="AX137" s="13" t="s">
        <v>78</v>
      </c>
      <c r="AY137" s="201" t="s">
        <v>125</v>
      </c>
    </row>
    <row r="138" spans="1:65" s="14" customFormat="1" ht="10.199999999999999">
      <c r="B138" s="202"/>
      <c r="C138" s="203"/>
      <c r="D138" s="187" t="s">
        <v>137</v>
      </c>
      <c r="E138" s="204" t="s">
        <v>40</v>
      </c>
      <c r="F138" s="205" t="s">
        <v>86</v>
      </c>
      <c r="G138" s="203"/>
      <c r="H138" s="206">
        <v>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137</v>
      </c>
      <c r="AU138" s="212" t="s">
        <v>88</v>
      </c>
      <c r="AV138" s="14" t="s">
        <v>88</v>
      </c>
      <c r="AW138" s="14" t="s">
        <v>38</v>
      </c>
      <c r="AX138" s="14" t="s">
        <v>86</v>
      </c>
      <c r="AY138" s="212" t="s">
        <v>125</v>
      </c>
    </row>
    <row r="139" spans="1:65" s="2" customFormat="1" ht="14.4" customHeight="1">
      <c r="A139" s="34"/>
      <c r="B139" s="35"/>
      <c r="C139" s="174" t="s">
        <v>205</v>
      </c>
      <c r="D139" s="174" t="s">
        <v>128</v>
      </c>
      <c r="E139" s="175" t="s">
        <v>206</v>
      </c>
      <c r="F139" s="176" t="s">
        <v>207</v>
      </c>
      <c r="G139" s="177" t="s">
        <v>175</v>
      </c>
      <c r="H139" s="178">
        <v>1</v>
      </c>
      <c r="I139" s="179"/>
      <c r="J139" s="180">
        <f>ROUND(I139*H139,2)</f>
        <v>0</v>
      </c>
      <c r="K139" s="176" t="s">
        <v>40</v>
      </c>
      <c r="L139" s="39"/>
      <c r="M139" s="181" t="s">
        <v>40</v>
      </c>
      <c r="N139" s="182" t="s">
        <v>51</v>
      </c>
      <c r="O139" s="65"/>
      <c r="P139" s="183">
        <f>O139*H139</f>
        <v>0</v>
      </c>
      <c r="Q139" s="183">
        <v>6.0000000000000002E-5</v>
      </c>
      <c r="R139" s="183">
        <f>Q139*H139</f>
        <v>6.0000000000000002E-5</v>
      </c>
      <c r="S139" s="183">
        <v>0</v>
      </c>
      <c r="T139" s="18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5" t="s">
        <v>176</v>
      </c>
      <c r="AT139" s="185" t="s">
        <v>128</v>
      </c>
      <c r="AU139" s="185" t="s">
        <v>88</v>
      </c>
      <c r="AY139" s="17" t="s">
        <v>125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7" t="s">
        <v>133</v>
      </c>
      <c r="BK139" s="186">
        <f>ROUND(I139*H139,2)</f>
        <v>0</v>
      </c>
      <c r="BL139" s="17" t="s">
        <v>176</v>
      </c>
      <c r="BM139" s="185" t="s">
        <v>208</v>
      </c>
    </row>
    <row r="140" spans="1:65" s="2" customFormat="1" ht="10.199999999999999">
      <c r="A140" s="34"/>
      <c r="B140" s="35"/>
      <c r="C140" s="36"/>
      <c r="D140" s="187" t="s">
        <v>135</v>
      </c>
      <c r="E140" s="36"/>
      <c r="F140" s="188" t="s">
        <v>207</v>
      </c>
      <c r="G140" s="36"/>
      <c r="H140" s="36"/>
      <c r="I140" s="189"/>
      <c r="J140" s="36"/>
      <c r="K140" s="36"/>
      <c r="L140" s="39"/>
      <c r="M140" s="190"/>
      <c r="N140" s="191"/>
      <c r="O140" s="65"/>
      <c r="P140" s="65"/>
      <c r="Q140" s="65"/>
      <c r="R140" s="65"/>
      <c r="S140" s="65"/>
      <c r="T140" s="6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135</v>
      </c>
      <c r="AU140" s="17" t="s">
        <v>88</v>
      </c>
    </row>
    <row r="141" spans="1:65" s="13" customFormat="1" ht="10.199999999999999">
      <c r="B141" s="192"/>
      <c r="C141" s="193"/>
      <c r="D141" s="187" t="s">
        <v>137</v>
      </c>
      <c r="E141" s="194" t="s">
        <v>40</v>
      </c>
      <c r="F141" s="195" t="s">
        <v>414</v>
      </c>
      <c r="G141" s="193"/>
      <c r="H141" s="194" t="s">
        <v>40</v>
      </c>
      <c r="I141" s="196"/>
      <c r="J141" s="193"/>
      <c r="K141" s="193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137</v>
      </c>
      <c r="AU141" s="201" t="s">
        <v>88</v>
      </c>
      <c r="AV141" s="13" t="s">
        <v>86</v>
      </c>
      <c r="AW141" s="13" t="s">
        <v>38</v>
      </c>
      <c r="AX141" s="13" t="s">
        <v>78</v>
      </c>
      <c r="AY141" s="201" t="s">
        <v>125</v>
      </c>
    </row>
    <row r="142" spans="1:65" s="13" customFormat="1" ht="20.399999999999999">
      <c r="B142" s="192"/>
      <c r="C142" s="193"/>
      <c r="D142" s="187" t="s">
        <v>137</v>
      </c>
      <c r="E142" s="194" t="s">
        <v>40</v>
      </c>
      <c r="F142" s="195" t="s">
        <v>419</v>
      </c>
      <c r="G142" s="193"/>
      <c r="H142" s="194" t="s">
        <v>40</v>
      </c>
      <c r="I142" s="196"/>
      <c r="J142" s="193"/>
      <c r="K142" s="193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137</v>
      </c>
      <c r="AU142" s="201" t="s">
        <v>88</v>
      </c>
      <c r="AV142" s="13" t="s">
        <v>86</v>
      </c>
      <c r="AW142" s="13" t="s">
        <v>38</v>
      </c>
      <c r="AX142" s="13" t="s">
        <v>78</v>
      </c>
      <c r="AY142" s="201" t="s">
        <v>125</v>
      </c>
    </row>
    <row r="143" spans="1:65" s="14" customFormat="1" ht="10.199999999999999">
      <c r="B143" s="202"/>
      <c r="C143" s="203"/>
      <c r="D143" s="187" t="s">
        <v>137</v>
      </c>
      <c r="E143" s="204" t="s">
        <v>40</v>
      </c>
      <c r="F143" s="205" t="s">
        <v>86</v>
      </c>
      <c r="G143" s="203"/>
      <c r="H143" s="206">
        <v>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137</v>
      </c>
      <c r="AU143" s="212" t="s">
        <v>88</v>
      </c>
      <c r="AV143" s="14" t="s">
        <v>88</v>
      </c>
      <c r="AW143" s="14" t="s">
        <v>38</v>
      </c>
      <c r="AX143" s="14" t="s">
        <v>86</v>
      </c>
      <c r="AY143" s="212" t="s">
        <v>125</v>
      </c>
    </row>
    <row r="144" spans="1:65" s="2" customFormat="1" ht="14.4" customHeight="1">
      <c r="A144" s="34"/>
      <c r="B144" s="35"/>
      <c r="C144" s="174" t="s">
        <v>210</v>
      </c>
      <c r="D144" s="174" t="s">
        <v>128</v>
      </c>
      <c r="E144" s="175" t="s">
        <v>211</v>
      </c>
      <c r="F144" s="176" t="s">
        <v>212</v>
      </c>
      <c r="G144" s="177" t="s">
        <v>175</v>
      </c>
      <c r="H144" s="178">
        <v>1</v>
      </c>
      <c r="I144" s="179"/>
      <c r="J144" s="180">
        <f>ROUND(I144*H144,2)</f>
        <v>0</v>
      </c>
      <c r="K144" s="176" t="s">
        <v>40</v>
      </c>
      <c r="L144" s="39"/>
      <c r="M144" s="181" t="s">
        <v>40</v>
      </c>
      <c r="N144" s="182" t="s">
        <v>51</v>
      </c>
      <c r="O144" s="65"/>
      <c r="P144" s="183">
        <f>O144*H144</f>
        <v>0</v>
      </c>
      <c r="Q144" s="183">
        <v>6.0000000000000002E-5</v>
      </c>
      <c r="R144" s="183">
        <f>Q144*H144</f>
        <v>6.0000000000000002E-5</v>
      </c>
      <c r="S144" s="183">
        <v>0</v>
      </c>
      <c r="T144" s="18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5" t="s">
        <v>176</v>
      </c>
      <c r="AT144" s="185" t="s">
        <v>128</v>
      </c>
      <c r="AU144" s="185" t="s">
        <v>88</v>
      </c>
      <c r="AY144" s="17" t="s">
        <v>125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133</v>
      </c>
      <c r="BK144" s="186">
        <f>ROUND(I144*H144,2)</f>
        <v>0</v>
      </c>
      <c r="BL144" s="17" t="s">
        <v>176</v>
      </c>
      <c r="BM144" s="185" t="s">
        <v>213</v>
      </c>
    </row>
    <row r="145" spans="1:65" s="2" customFormat="1" ht="10.199999999999999">
      <c r="A145" s="34"/>
      <c r="B145" s="35"/>
      <c r="C145" s="36"/>
      <c r="D145" s="187" t="s">
        <v>135</v>
      </c>
      <c r="E145" s="36"/>
      <c r="F145" s="188" t="s">
        <v>212</v>
      </c>
      <c r="G145" s="36"/>
      <c r="H145" s="36"/>
      <c r="I145" s="189"/>
      <c r="J145" s="36"/>
      <c r="K145" s="36"/>
      <c r="L145" s="39"/>
      <c r="M145" s="190"/>
      <c r="N145" s="191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135</v>
      </c>
      <c r="AU145" s="17" t="s">
        <v>88</v>
      </c>
    </row>
    <row r="146" spans="1:65" s="13" customFormat="1" ht="20.399999999999999">
      <c r="B146" s="192"/>
      <c r="C146" s="193"/>
      <c r="D146" s="187" t="s">
        <v>137</v>
      </c>
      <c r="E146" s="194" t="s">
        <v>40</v>
      </c>
      <c r="F146" s="195" t="s">
        <v>420</v>
      </c>
      <c r="G146" s="193"/>
      <c r="H146" s="194" t="s">
        <v>40</v>
      </c>
      <c r="I146" s="196"/>
      <c r="J146" s="193"/>
      <c r="K146" s="193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137</v>
      </c>
      <c r="AU146" s="201" t="s">
        <v>88</v>
      </c>
      <c r="AV146" s="13" t="s">
        <v>86</v>
      </c>
      <c r="AW146" s="13" t="s">
        <v>38</v>
      </c>
      <c r="AX146" s="13" t="s">
        <v>78</v>
      </c>
      <c r="AY146" s="201" t="s">
        <v>125</v>
      </c>
    </row>
    <row r="147" spans="1:65" s="13" customFormat="1" ht="10.199999999999999">
      <c r="B147" s="192"/>
      <c r="C147" s="193"/>
      <c r="D147" s="187" t="s">
        <v>137</v>
      </c>
      <c r="E147" s="194" t="s">
        <v>40</v>
      </c>
      <c r="F147" s="195" t="s">
        <v>421</v>
      </c>
      <c r="G147" s="193"/>
      <c r="H147" s="194" t="s">
        <v>40</v>
      </c>
      <c r="I147" s="196"/>
      <c r="J147" s="193"/>
      <c r="K147" s="193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137</v>
      </c>
      <c r="AU147" s="201" t="s">
        <v>88</v>
      </c>
      <c r="AV147" s="13" t="s">
        <v>86</v>
      </c>
      <c r="AW147" s="13" t="s">
        <v>38</v>
      </c>
      <c r="AX147" s="13" t="s">
        <v>78</v>
      </c>
      <c r="AY147" s="201" t="s">
        <v>125</v>
      </c>
    </row>
    <row r="148" spans="1:65" s="14" customFormat="1" ht="10.199999999999999">
      <c r="B148" s="202"/>
      <c r="C148" s="203"/>
      <c r="D148" s="187" t="s">
        <v>137</v>
      </c>
      <c r="E148" s="204" t="s">
        <v>40</v>
      </c>
      <c r="F148" s="205" t="s">
        <v>86</v>
      </c>
      <c r="G148" s="203"/>
      <c r="H148" s="206">
        <v>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137</v>
      </c>
      <c r="AU148" s="212" t="s">
        <v>88</v>
      </c>
      <c r="AV148" s="14" t="s">
        <v>88</v>
      </c>
      <c r="AW148" s="14" t="s">
        <v>38</v>
      </c>
      <c r="AX148" s="14" t="s">
        <v>86</v>
      </c>
      <c r="AY148" s="212" t="s">
        <v>125</v>
      </c>
    </row>
    <row r="149" spans="1:65" s="2" customFormat="1" ht="14.4" customHeight="1">
      <c r="A149" s="34"/>
      <c r="B149" s="35"/>
      <c r="C149" s="174" t="s">
        <v>216</v>
      </c>
      <c r="D149" s="174" t="s">
        <v>128</v>
      </c>
      <c r="E149" s="175" t="s">
        <v>217</v>
      </c>
      <c r="F149" s="176" t="s">
        <v>218</v>
      </c>
      <c r="G149" s="177" t="s">
        <v>175</v>
      </c>
      <c r="H149" s="178">
        <v>1</v>
      </c>
      <c r="I149" s="179"/>
      <c r="J149" s="180">
        <f>ROUND(I149*H149,2)</f>
        <v>0</v>
      </c>
      <c r="K149" s="176" t="s">
        <v>40</v>
      </c>
      <c r="L149" s="39"/>
      <c r="M149" s="181" t="s">
        <v>40</v>
      </c>
      <c r="N149" s="182" t="s">
        <v>51</v>
      </c>
      <c r="O149" s="65"/>
      <c r="P149" s="183">
        <f>O149*H149</f>
        <v>0</v>
      </c>
      <c r="Q149" s="183">
        <v>0.14499999999999999</v>
      </c>
      <c r="R149" s="183">
        <f>Q149*H149</f>
        <v>0.14499999999999999</v>
      </c>
      <c r="S149" s="183">
        <v>0</v>
      </c>
      <c r="T149" s="18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5" t="s">
        <v>176</v>
      </c>
      <c r="AT149" s="185" t="s">
        <v>128</v>
      </c>
      <c r="AU149" s="185" t="s">
        <v>88</v>
      </c>
      <c r="AY149" s="17" t="s">
        <v>125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7" t="s">
        <v>133</v>
      </c>
      <c r="BK149" s="186">
        <f>ROUND(I149*H149,2)</f>
        <v>0</v>
      </c>
      <c r="BL149" s="17" t="s">
        <v>176</v>
      </c>
      <c r="BM149" s="185" t="s">
        <v>219</v>
      </c>
    </row>
    <row r="150" spans="1:65" s="2" customFormat="1" ht="10.199999999999999">
      <c r="A150" s="34"/>
      <c r="B150" s="35"/>
      <c r="C150" s="36"/>
      <c r="D150" s="187" t="s">
        <v>135</v>
      </c>
      <c r="E150" s="36"/>
      <c r="F150" s="188" t="s">
        <v>218</v>
      </c>
      <c r="G150" s="36"/>
      <c r="H150" s="36"/>
      <c r="I150" s="189"/>
      <c r="J150" s="36"/>
      <c r="K150" s="36"/>
      <c r="L150" s="39"/>
      <c r="M150" s="190"/>
      <c r="N150" s="191"/>
      <c r="O150" s="65"/>
      <c r="P150" s="65"/>
      <c r="Q150" s="65"/>
      <c r="R150" s="65"/>
      <c r="S150" s="65"/>
      <c r="T150" s="6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135</v>
      </c>
      <c r="AU150" s="17" t="s">
        <v>88</v>
      </c>
    </row>
    <row r="151" spans="1:65" s="13" customFormat="1" ht="10.199999999999999">
      <c r="B151" s="192"/>
      <c r="C151" s="193"/>
      <c r="D151" s="187" t="s">
        <v>137</v>
      </c>
      <c r="E151" s="194" t="s">
        <v>40</v>
      </c>
      <c r="F151" s="195" t="s">
        <v>414</v>
      </c>
      <c r="G151" s="193"/>
      <c r="H151" s="194" t="s">
        <v>40</v>
      </c>
      <c r="I151" s="196"/>
      <c r="J151" s="193"/>
      <c r="K151" s="193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137</v>
      </c>
      <c r="AU151" s="201" t="s">
        <v>88</v>
      </c>
      <c r="AV151" s="13" t="s">
        <v>86</v>
      </c>
      <c r="AW151" s="13" t="s">
        <v>38</v>
      </c>
      <c r="AX151" s="13" t="s">
        <v>78</v>
      </c>
      <c r="AY151" s="201" t="s">
        <v>125</v>
      </c>
    </row>
    <row r="152" spans="1:65" s="13" customFormat="1" ht="20.399999999999999">
      <c r="B152" s="192"/>
      <c r="C152" s="193"/>
      <c r="D152" s="187" t="s">
        <v>137</v>
      </c>
      <c r="E152" s="194" t="s">
        <v>40</v>
      </c>
      <c r="F152" s="195" t="s">
        <v>422</v>
      </c>
      <c r="G152" s="193"/>
      <c r="H152" s="194" t="s">
        <v>40</v>
      </c>
      <c r="I152" s="196"/>
      <c r="J152" s="193"/>
      <c r="K152" s="193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137</v>
      </c>
      <c r="AU152" s="201" t="s">
        <v>88</v>
      </c>
      <c r="AV152" s="13" t="s">
        <v>86</v>
      </c>
      <c r="AW152" s="13" t="s">
        <v>38</v>
      </c>
      <c r="AX152" s="13" t="s">
        <v>78</v>
      </c>
      <c r="AY152" s="201" t="s">
        <v>125</v>
      </c>
    </row>
    <row r="153" spans="1:65" s="13" customFormat="1" ht="10.199999999999999">
      <c r="B153" s="192"/>
      <c r="C153" s="193"/>
      <c r="D153" s="187" t="s">
        <v>137</v>
      </c>
      <c r="E153" s="194" t="s">
        <v>40</v>
      </c>
      <c r="F153" s="195" t="s">
        <v>423</v>
      </c>
      <c r="G153" s="193"/>
      <c r="H153" s="194" t="s">
        <v>40</v>
      </c>
      <c r="I153" s="196"/>
      <c r="J153" s="193"/>
      <c r="K153" s="193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137</v>
      </c>
      <c r="AU153" s="201" t="s">
        <v>88</v>
      </c>
      <c r="AV153" s="13" t="s">
        <v>86</v>
      </c>
      <c r="AW153" s="13" t="s">
        <v>38</v>
      </c>
      <c r="AX153" s="13" t="s">
        <v>78</v>
      </c>
      <c r="AY153" s="201" t="s">
        <v>125</v>
      </c>
    </row>
    <row r="154" spans="1:65" s="14" customFormat="1" ht="10.199999999999999">
      <c r="B154" s="202"/>
      <c r="C154" s="203"/>
      <c r="D154" s="187" t="s">
        <v>137</v>
      </c>
      <c r="E154" s="204" t="s">
        <v>40</v>
      </c>
      <c r="F154" s="205" t="s">
        <v>86</v>
      </c>
      <c r="G154" s="203"/>
      <c r="H154" s="206">
        <v>1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137</v>
      </c>
      <c r="AU154" s="212" t="s">
        <v>88</v>
      </c>
      <c r="AV154" s="14" t="s">
        <v>88</v>
      </c>
      <c r="AW154" s="14" t="s">
        <v>38</v>
      </c>
      <c r="AX154" s="14" t="s">
        <v>86</v>
      </c>
      <c r="AY154" s="212" t="s">
        <v>125</v>
      </c>
    </row>
    <row r="155" spans="1:65" s="2" customFormat="1" ht="14.4" customHeight="1">
      <c r="A155" s="34"/>
      <c r="B155" s="35"/>
      <c r="C155" s="174" t="s">
        <v>223</v>
      </c>
      <c r="D155" s="174" t="s">
        <v>128</v>
      </c>
      <c r="E155" s="175" t="s">
        <v>224</v>
      </c>
      <c r="F155" s="176" t="s">
        <v>225</v>
      </c>
      <c r="G155" s="177" t="s">
        <v>175</v>
      </c>
      <c r="H155" s="178">
        <v>1</v>
      </c>
      <c r="I155" s="179"/>
      <c r="J155" s="180">
        <f>ROUND(I155*H155,2)</f>
        <v>0</v>
      </c>
      <c r="K155" s="176" t="s">
        <v>40</v>
      </c>
      <c r="L155" s="39"/>
      <c r="M155" s="181" t="s">
        <v>40</v>
      </c>
      <c r="N155" s="182" t="s">
        <v>51</v>
      </c>
      <c r="O155" s="65"/>
      <c r="P155" s="183">
        <f>O155*H155</f>
        <v>0</v>
      </c>
      <c r="Q155" s="183">
        <v>7.0000000000000001E-3</v>
      </c>
      <c r="R155" s="183">
        <f>Q155*H155</f>
        <v>7.0000000000000001E-3</v>
      </c>
      <c r="S155" s="183">
        <v>0</v>
      </c>
      <c r="T155" s="18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5" t="s">
        <v>176</v>
      </c>
      <c r="AT155" s="185" t="s">
        <v>128</v>
      </c>
      <c r="AU155" s="185" t="s">
        <v>88</v>
      </c>
      <c r="AY155" s="17" t="s">
        <v>125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7" t="s">
        <v>133</v>
      </c>
      <c r="BK155" s="186">
        <f>ROUND(I155*H155,2)</f>
        <v>0</v>
      </c>
      <c r="BL155" s="17" t="s">
        <v>176</v>
      </c>
      <c r="BM155" s="185" t="s">
        <v>226</v>
      </c>
    </row>
    <row r="156" spans="1:65" s="2" customFormat="1" ht="10.199999999999999">
      <c r="A156" s="34"/>
      <c r="B156" s="35"/>
      <c r="C156" s="36"/>
      <c r="D156" s="187" t="s">
        <v>135</v>
      </c>
      <c r="E156" s="36"/>
      <c r="F156" s="188" t="s">
        <v>225</v>
      </c>
      <c r="G156" s="36"/>
      <c r="H156" s="36"/>
      <c r="I156" s="189"/>
      <c r="J156" s="36"/>
      <c r="K156" s="36"/>
      <c r="L156" s="39"/>
      <c r="M156" s="190"/>
      <c r="N156" s="191"/>
      <c r="O156" s="65"/>
      <c r="P156" s="65"/>
      <c r="Q156" s="65"/>
      <c r="R156" s="65"/>
      <c r="S156" s="65"/>
      <c r="T156" s="6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135</v>
      </c>
      <c r="AU156" s="17" t="s">
        <v>88</v>
      </c>
    </row>
    <row r="157" spans="1:65" s="13" customFormat="1" ht="20.399999999999999">
      <c r="B157" s="192"/>
      <c r="C157" s="193"/>
      <c r="D157" s="187" t="s">
        <v>137</v>
      </c>
      <c r="E157" s="194" t="s">
        <v>40</v>
      </c>
      <c r="F157" s="195" t="s">
        <v>424</v>
      </c>
      <c r="G157" s="193"/>
      <c r="H157" s="194" t="s">
        <v>40</v>
      </c>
      <c r="I157" s="196"/>
      <c r="J157" s="193"/>
      <c r="K157" s="193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137</v>
      </c>
      <c r="AU157" s="201" t="s">
        <v>88</v>
      </c>
      <c r="AV157" s="13" t="s">
        <v>86</v>
      </c>
      <c r="AW157" s="13" t="s">
        <v>38</v>
      </c>
      <c r="AX157" s="13" t="s">
        <v>78</v>
      </c>
      <c r="AY157" s="201" t="s">
        <v>125</v>
      </c>
    </row>
    <row r="158" spans="1:65" s="13" customFormat="1" ht="10.199999999999999">
      <c r="B158" s="192"/>
      <c r="C158" s="193"/>
      <c r="D158" s="187" t="s">
        <v>137</v>
      </c>
      <c r="E158" s="194" t="s">
        <v>40</v>
      </c>
      <c r="F158" s="195" t="s">
        <v>425</v>
      </c>
      <c r="G158" s="193"/>
      <c r="H158" s="194" t="s">
        <v>40</v>
      </c>
      <c r="I158" s="196"/>
      <c r="J158" s="193"/>
      <c r="K158" s="193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137</v>
      </c>
      <c r="AU158" s="201" t="s">
        <v>88</v>
      </c>
      <c r="AV158" s="13" t="s">
        <v>86</v>
      </c>
      <c r="AW158" s="13" t="s">
        <v>38</v>
      </c>
      <c r="AX158" s="13" t="s">
        <v>78</v>
      </c>
      <c r="AY158" s="201" t="s">
        <v>125</v>
      </c>
    </row>
    <row r="159" spans="1:65" s="14" customFormat="1" ht="10.199999999999999">
      <c r="B159" s="202"/>
      <c r="C159" s="203"/>
      <c r="D159" s="187" t="s">
        <v>137</v>
      </c>
      <c r="E159" s="204" t="s">
        <v>40</v>
      </c>
      <c r="F159" s="205" t="s">
        <v>86</v>
      </c>
      <c r="G159" s="203"/>
      <c r="H159" s="206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137</v>
      </c>
      <c r="AU159" s="212" t="s">
        <v>88</v>
      </c>
      <c r="AV159" s="14" t="s">
        <v>88</v>
      </c>
      <c r="AW159" s="14" t="s">
        <v>38</v>
      </c>
      <c r="AX159" s="14" t="s">
        <v>86</v>
      </c>
      <c r="AY159" s="212" t="s">
        <v>125</v>
      </c>
    </row>
    <row r="160" spans="1:65" s="2" customFormat="1" ht="14.4" customHeight="1">
      <c r="A160" s="34"/>
      <c r="B160" s="35"/>
      <c r="C160" s="174" t="s">
        <v>229</v>
      </c>
      <c r="D160" s="174" t="s">
        <v>128</v>
      </c>
      <c r="E160" s="175" t="s">
        <v>230</v>
      </c>
      <c r="F160" s="176" t="s">
        <v>231</v>
      </c>
      <c r="G160" s="177" t="s">
        <v>175</v>
      </c>
      <c r="H160" s="178">
        <v>1</v>
      </c>
      <c r="I160" s="179"/>
      <c r="J160" s="180">
        <f>ROUND(I160*H160,2)</f>
        <v>0</v>
      </c>
      <c r="K160" s="176" t="s">
        <v>40</v>
      </c>
      <c r="L160" s="39"/>
      <c r="M160" s="181" t="s">
        <v>40</v>
      </c>
      <c r="N160" s="182" t="s">
        <v>51</v>
      </c>
      <c r="O160" s="65"/>
      <c r="P160" s="183">
        <f>O160*H160</f>
        <v>0</v>
      </c>
      <c r="Q160" s="183">
        <v>0.32500000000000001</v>
      </c>
      <c r="R160" s="183">
        <f>Q160*H160</f>
        <v>0.32500000000000001</v>
      </c>
      <c r="S160" s="183">
        <v>0</v>
      </c>
      <c r="T160" s="18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5" t="s">
        <v>176</v>
      </c>
      <c r="AT160" s="185" t="s">
        <v>128</v>
      </c>
      <c r="AU160" s="185" t="s">
        <v>88</v>
      </c>
      <c r="AY160" s="17" t="s">
        <v>125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7" t="s">
        <v>133</v>
      </c>
      <c r="BK160" s="186">
        <f>ROUND(I160*H160,2)</f>
        <v>0</v>
      </c>
      <c r="BL160" s="17" t="s">
        <v>176</v>
      </c>
      <c r="BM160" s="185" t="s">
        <v>232</v>
      </c>
    </row>
    <row r="161" spans="1:65" s="2" customFormat="1" ht="10.199999999999999">
      <c r="A161" s="34"/>
      <c r="B161" s="35"/>
      <c r="C161" s="36"/>
      <c r="D161" s="187" t="s">
        <v>135</v>
      </c>
      <c r="E161" s="36"/>
      <c r="F161" s="188" t="s">
        <v>231</v>
      </c>
      <c r="G161" s="36"/>
      <c r="H161" s="36"/>
      <c r="I161" s="189"/>
      <c r="J161" s="36"/>
      <c r="K161" s="36"/>
      <c r="L161" s="39"/>
      <c r="M161" s="190"/>
      <c r="N161" s="191"/>
      <c r="O161" s="65"/>
      <c r="P161" s="65"/>
      <c r="Q161" s="65"/>
      <c r="R161" s="65"/>
      <c r="S161" s="65"/>
      <c r="T161" s="6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135</v>
      </c>
      <c r="AU161" s="17" t="s">
        <v>88</v>
      </c>
    </row>
    <row r="162" spans="1:65" s="13" customFormat="1" ht="20.399999999999999">
      <c r="B162" s="192"/>
      <c r="C162" s="193"/>
      <c r="D162" s="187" t="s">
        <v>137</v>
      </c>
      <c r="E162" s="194" t="s">
        <v>40</v>
      </c>
      <c r="F162" s="195" t="s">
        <v>426</v>
      </c>
      <c r="G162" s="193"/>
      <c r="H162" s="194" t="s">
        <v>40</v>
      </c>
      <c r="I162" s="196"/>
      <c r="J162" s="193"/>
      <c r="K162" s="193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137</v>
      </c>
      <c r="AU162" s="201" t="s">
        <v>88</v>
      </c>
      <c r="AV162" s="13" t="s">
        <v>86</v>
      </c>
      <c r="AW162" s="13" t="s">
        <v>38</v>
      </c>
      <c r="AX162" s="13" t="s">
        <v>78</v>
      </c>
      <c r="AY162" s="201" t="s">
        <v>125</v>
      </c>
    </row>
    <row r="163" spans="1:65" s="14" customFormat="1" ht="10.199999999999999">
      <c r="B163" s="202"/>
      <c r="C163" s="203"/>
      <c r="D163" s="187" t="s">
        <v>137</v>
      </c>
      <c r="E163" s="204" t="s">
        <v>40</v>
      </c>
      <c r="F163" s="205" t="s">
        <v>86</v>
      </c>
      <c r="G163" s="203"/>
      <c r="H163" s="206">
        <v>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137</v>
      </c>
      <c r="AU163" s="212" t="s">
        <v>88</v>
      </c>
      <c r="AV163" s="14" t="s">
        <v>88</v>
      </c>
      <c r="AW163" s="14" t="s">
        <v>38</v>
      </c>
      <c r="AX163" s="14" t="s">
        <v>86</v>
      </c>
      <c r="AY163" s="212" t="s">
        <v>125</v>
      </c>
    </row>
    <row r="164" spans="1:65" s="2" customFormat="1" ht="14.4" customHeight="1">
      <c r="A164" s="34"/>
      <c r="B164" s="35"/>
      <c r="C164" s="174" t="s">
        <v>8</v>
      </c>
      <c r="D164" s="174" t="s">
        <v>128</v>
      </c>
      <c r="E164" s="175" t="s">
        <v>234</v>
      </c>
      <c r="F164" s="176" t="s">
        <v>235</v>
      </c>
      <c r="G164" s="177" t="s">
        <v>175</v>
      </c>
      <c r="H164" s="178">
        <v>1</v>
      </c>
      <c r="I164" s="179"/>
      <c r="J164" s="180">
        <f>ROUND(I164*H164,2)</f>
        <v>0</v>
      </c>
      <c r="K164" s="176" t="s">
        <v>40</v>
      </c>
      <c r="L164" s="39"/>
      <c r="M164" s="181" t="s">
        <v>40</v>
      </c>
      <c r="N164" s="182" t="s">
        <v>51</v>
      </c>
      <c r="O164" s="65"/>
      <c r="P164" s="183">
        <f>O164*H164</f>
        <v>0</v>
      </c>
      <c r="Q164" s="183">
        <v>0.36599999999999999</v>
      </c>
      <c r="R164" s="183">
        <f>Q164*H164</f>
        <v>0.36599999999999999</v>
      </c>
      <c r="S164" s="183">
        <v>0</v>
      </c>
      <c r="T164" s="18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5" t="s">
        <v>176</v>
      </c>
      <c r="AT164" s="185" t="s">
        <v>128</v>
      </c>
      <c r="AU164" s="185" t="s">
        <v>88</v>
      </c>
      <c r="AY164" s="17" t="s">
        <v>125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133</v>
      </c>
      <c r="BK164" s="186">
        <f>ROUND(I164*H164,2)</f>
        <v>0</v>
      </c>
      <c r="BL164" s="17" t="s">
        <v>176</v>
      </c>
      <c r="BM164" s="185" t="s">
        <v>236</v>
      </c>
    </row>
    <row r="165" spans="1:65" s="2" customFormat="1" ht="10.199999999999999">
      <c r="A165" s="34"/>
      <c r="B165" s="35"/>
      <c r="C165" s="36"/>
      <c r="D165" s="187" t="s">
        <v>135</v>
      </c>
      <c r="E165" s="36"/>
      <c r="F165" s="188" t="s">
        <v>235</v>
      </c>
      <c r="G165" s="36"/>
      <c r="H165" s="36"/>
      <c r="I165" s="189"/>
      <c r="J165" s="36"/>
      <c r="K165" s="36"/>
      <c r="L165" s="39"/>
      <c r="M165" s="190"/>
      <c r="N165" s="191"/>
      <c r="O165" s="65"/>
      <c r="P165" s="65"/>
      <c r="Q165" s="65"/>
      <c r="R165" s="65"/>
      <c r="S165" s="65"/>
      <c r="T165" s="6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135</v>
      </c>
      <c r="AU165" s="17" t="s">
        <v>88</v>
      </c>
    </row>
    <row r="166" spans="1:65" s="13" customFormat="1" ht="10.199999999999999">
      <c r="B166" s="192"/>
      <c r="C166" s="193"/>
      <c r="D166" s="187" t="s">
        <v>137</v>
      </c>
      <c r="E166" s="194" t="s">
        <v>40</v>
      </c>
      <c r="F166" s="195" t="s">
        <v>427</v>
      </c>
      <c r="G166" s="193"/>
      <c r="H166" s="194" t="s">
        <v>40</v>
      </c>
      <c r="I166" s="196"/>
      <c r="J166" s="193"/>
      <c r="K166" s="193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137</v>
      </c>
      <c r="AU166" s="201" t="s">
        <v>88</v>
      </c>
      <c r="AV166" s="13" t="s">
        <v>86</v>
      </c>
      <c r="AW166" s="13" t="s">
        <v>38</v>
      </c>
      <c r="AX166" s="13" t="s">
        <v>78</v>
      </c>
      <c r="AY166" s="201" t="s">
        <v>125</v>
      </c>
    </row>
    <row r="167" spans="1:65" s="13" customFormat="1" ht="10.199999999999999">
      <c r="B167" s="192"/>
      <c r="C167" s="193"/>
      <c r="D167" s="187" t="s">
        <v>137</v>
      </c>
      <c r="E167" s="194" t="s">
        <v>40</v>
      </c>
      <c r="F167" s="195" t="s">
        <v>428</v>
      </c>
      <c r="G167" s="193"/>
      <c r="H167" s="194" t="s">
        <v>40</v>
      </c>
      <c r="I167" s="196"/>
      <c r="J167" s="193"/>
      <c r="K167" s="193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137</v>
      </c>
      <c r="AU167" s="201" t="s">
        <v>88</v>
      </c>
      <c r="AV167" s="13" t="s">
        <v>86</v>
      </c>
      <c r="AW167" s="13" t="s">
        <v>38</v>
      </c>
      <c r="AX167" s="13" t="s">
        <v>78</v>
      </c>
      <c r="AY167" s="201" t="s">
        <v>125</v>
      </c>
    </row>
    <row r="168" spans="1:65" s="14" customFormat="1" ht="10.199999999999999">
      <c r="B168" s="202"/>
      <c r="C168" s="203"/>
      <c r="D168" s="187" t="s">
        <v>137</v>
      </c>
      <c r="E168" s="204" t="s">
        <v>40</v>
      </c>
      <c r="F168" s="205" t="s">
        <v>86</v>
      </c>
      <c r="G168" s="203"/>
      <c r="H168" s="206">
        <v>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137</v>
      </c>
      <c r="AU168" s="212" t="s">
        <v>88</v>
      </c>
      <c r="AV168" s="14" t="s">
        <v>88</v>
      </c>
      <c r="AW168" s="14" t="s">
        <v>38</v>
      </c>
      <c r="AX168" s="14" t="s">
        <v>86</v>
      </c>
      <c r="AY168" s="212" t="s">
        <v>125</v>
      </c>
    </row>
    <row r="169" spans="1:65" s="2" customFormat="1" ht="14.4" customHeight="1">
      <c r="A169" s="34"/>
      <c r="B169" s="35"/>
      <c r="C169" s="174" t="s">
        <v>176</v>
      </c>
      <c r="D169" s="174" t="s">
        <v>128</v>
      </c>
      <c r="E169" s="175" t="s">
        <v>239</v>
      </c>
      <c r="F169" s="176" t="s">
        <v>240</v>
      </c>
      <c r="G169" s="177" t="s">
        <v>175</v>
      </c>
      <c r="H169" s="178">
        <v>1</v>
      </c>
      <c r="I169" s="179"/>
      <c r="J169" s="180">
        <f>ROUND(I169*H169,2)</f>
        <v>0</v>
      </c>
      <c r="K169" s="176" t="s">
        <v>40</v>
      </c>
      <c r="L169" s="39"/>
      <c r="M169" s="181" t="s">
        <v>40</v>
      </c>
      <c r="N169" s="182" t="s">
        <v>51</v>
      </c>
      <c r="O169" s="65"/>
      <c r="P169" s="183">
        <f>O169*H169</f>
        <v>0</v>
      </c>
      <c r="Q169" s="183">
        <v>0.6</v>
      </c>
      <c r="R169" s="183">
        <f>Q169*H169</f>
        <v>0.6</v>
      </c>
      <c r="S169" s="183">
        <v>0</v>
      </c>
      <c r="T169" s="18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5" t="s">
        <v>176</v>
      </c>
      <c r="AT169" s="185" t="s">
        <v>128</v>
      </c>
      <c r="AU169" s="185" t="s">
        <v>88</v>
      </c>
      <c r="AY169" s="17" t="s">
        <v>125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133</v>
      </c>
      <c r="BK169" s="186">
        <f>ROUND(I169*H169,2)</f>
        <v>0</v>
      </c>
      <c r="BL169" s="17" t="s">
        <v>176</v>
      </c>
      <c r="BM169" s="185" t="s">
        <v>241</v>
      </c>
    </row>
    <row r="170" spans="1:65" s="2" customFormat="1" ht="10.199999999999999">
      <c r="A170" s="34"/>
      <c r="B170" s="35"/>
      <c r="C170" s="36"/>
      <c r="D170" s="187" t="s">
        <v>135</v>
      </c>
      <c r="E170" s="36"/>
      <c r="F170" s="188" t="s">
        <v>242</v>
      </c>
      <c r="G170" s="36"/>
      <c r="H170" s="36"/>
      <c r="I170" s="189"/>
      <c r="J170" s="36"/>
      <c r="K170" s="36"/>
      <c r="L170" s="39"/>
      <c r="M170" s="190"/>
      <c r="N170" s="191"/>
      <c r="O170" s="65"/>
      <c r="P170" s="65"/>
      <c r="Q170" s="65"/>
      <c r="R170" s="65"/>
      <c r="S170" s="65"/>
      <c r="T170" s="6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135</v>
      </c>
      <c r="AU170" s="17" t="s">
        <v>88</v>
      </c>
    </row>
    <row r="171" spans="1:65" s="13" customFormat="1" ht="20.399999999999999">
      <c r="B171" s="192"/>
      <c r="C171" s="193"/>
      <c r="D171" s="187" t="s">
        <v>137</v>
      </c>
      <c r="E171" s="194" t="s">
        <v>40</v>
      </c>
      <c r="F171" s="195" t="s">
        <v>429</v>
      </c>
      <c r="G171" s="193"/>
      <c r="H171" s="194" t="s">
        <v>40</v>
      </c>
      <c r="I171" s="196"/>
      <c r="J171" s="193"/>
      <c r="K171" s="193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137</v>
      </c>
      <c r="AU171" s="201" t="s">
        <v>88</v>
      </c>
      <c r="AV171" s="13" t="s">
        <v>86</v>
      </c>
      <c r="AW171" s="13" t="s">
        <v>38</v>
      </c>
      <c r="AX171" s="13" t="s">
        <v>78</v>
      </c>
      <c r="AY171" s="201" t="s">
        <v>125</v>
      </c>
    </row>
    <row r="172" spans="1:65" s="14" customFormat="1" ht="10.199999999999999">
      <c r="B172" s="202"/>
      <c r="C172" s="203"/>
      <c r="D172" s="187" t="s">
        <v>137</v>
      </c>
      <c r="E172" s="204" t="s">
        <v>40</v>
      </c>
      <c r="F172" s="205" t="s">
        <v>86</v>
      </c>
      <c r="G172" s="203"/>
      <c r="H172" s="206">
        <v>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137</v>
      </c>
      <c r="AU172" s="212" t="s">
        <v>88</v>
      </c>
      <c r="AV172" s="14" t="s">
        <v>88</v>
      </c>
      <c r="AW172" s="14" t="s">
        <v>38</v>
      </c>
      <c r="AX172" s="14" t="s">
        <v>86</v>
      </c>
      <c r="AY172" s="212" t="s">
        <v>125</v>
      </c>
    </row>
    <row r="173" spans="1:65" s="2" customFormat="1" ht="14.4" customHeight="1">
      <c r="A173" s="34"/>
      <c r="B173" s="35"/>
      <c r="C173" s="174" t="s">
        <v>244</v>
      </c>
      <c r="D173" s="174" t="s">
        <v>128</v>
      </c>
      <c r="E173" s="175" t="s">
        <v>245</v>
      </c>
      <c r="F173" s="176" t="s">
        <v>246</v>
      </c>
      <c r="G173" s="177" t="s">
        <v>247</v>
      </c>
      <c r="H173" s="178">
        <v>44.18</v>
      </c>
      <c r="I173" s="179"/>
      <c r="J173" s="180">
        <f>ROUND(I173*H173,2)</f>
        <v>0</v>
      </c>
      <c r="K173" s="176" t="s">
        <v>40</v>
      </c>
      <c r="L173" s="39"/>
      <c r="M173" s="181" t="s">
        <v>40</v>
      </c>
      <c r="N173" s="182" t="s">
        <v>51</v>
      </c>
      <c r="O173" s="65"/>
      <c r="P173" s="183">
        <f>O173*H173</f>
        <v>0</v>
      </c>
      <c r="Q173" s="183">
        <v>6.9999999999999994E-5</v>
      </c>
      <c r="R173" s="183">
        <f>Q173*H173</f>
        <v>3.0925999999999996E-3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176</v>
      </c>
      <c r="AT173" s="185" t="s">
        <v>128</v>
      </c>
      <c r="AU173" s="185" t="s">
        <v>88</v>
      </c>
      <c r="AY173" s="17" t="s">
        <v>125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133</v>
      </c>
      <c r="BK173" s="186">
        <f>ROUND(I173*H173,2)</f>
        <v>0</v>
      </c>
      <c r="BL173" s="17" t="s">
        <v>176</v>
      </c>
      <c r="BM173" s="185" t="s">
        <v>430</v>
      </c>
    </row>
    <row r="174" spans="1:65" s="2" customFormat="1" ht="10.199999999999999">
      <c r="A174" s="34"/>
      <c r="B174" s="35"/>
      <c r="C174" s="36"/>
      <c r="D174" s="187" t="s">
        <v>135</v>
      </c>
      <c r="E174" s="36"/>
      <c r="F174" s="188" t="s">
        <v>249</v>
      </c>
      <c r="G174" s="36"/>
      <c r="H174" s="36"/>
      <c r="I174" s="189"/>
      <c r="J174" s="36"/>
      <c r="K174" s="36"/>
      <c r="L174" s="39"/>
      <c r="M174" s="190"/>
      <c r="N174" s="191"/>
      <c r="O174" s="65"/>
      <c r="P174" s="65"/>
      <c r="Q174" s="65"/>
      <c r="R174" s="65"/>
      <c r="S174" s="65"/>
      <c r="T174" s="6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135</v>
      </c>
      <c r="AU174" s="17" t="s">
        <v>88</v>
      </c>
    </row>
    <row r="175" spans="1:65" s="13" customFormat="1" ht="10.199999999999999">
      <c r="B175" s="192"/>
      <c r="C175" s="193"/>
      <c r="D175" s="187" t="s">
        <v>137</v>
      </c>
      <c r="E175" s="194" t="s">
        <v>40</v>
      </c>
      <c r="F175" s="195" t="s">
        <v>414</v>
      </c>
      <c r="G175" s="193"/>
      <c r="H175" s="194" t="s">
        <v>40</v>
      </c>
      <c r="I175" s="196"/>
      <c r="J175" s="193"/>
      <c r="K175" s="193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137</v>
      </c>
      <c r="AU175" s="201" t="s">
        <v>88</v>
      </c>
      <c r="AV175" s="13" t="s">
        <v>86</v>
      </c>
      <c r="AW175" s="13" t="s">
        <v>38</v>
      </c>
      <c r="AX175" s="13" t="s">
        <v>78</v>
      </c>
      <c r="AY175" s="201" t="s">
        <v>125</v>
      </c>
    </row>
    <row r="176" spans="1:65" s="13" customFormat="1" ht="10.199999999999999">
      <c r="B176" s="192"/>
      <c r="C176" s="193"/>
      <c r="D176" s="187" t="s">
        <v>137</v>
      </c>
      <c r="E176" s="194" t="s">
        <v>40</v>
      </c>
      <c r="F176" s="195" t="s">
        <v>431</v>
      </c>
      <c r="G176" s="193"/>
      <c r="H176" s="194" t="s">
        <v>40</v>
      </c>
      <c r="I176" s="196"/>
      <c r="J176" s="193"/>
      <c r="K176" s="193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137</v>
      </c>
      <c r="AU176" s="201" t="s">
        <v>88</v>
      </c>
      <c r="AV176" s="13" t="s">
        <v>86</v>
      </c>
      <c r="AW176" s="13" t="s">
        <v>38</v>
      </c>
      <c r="AX176" s="13" t="s">
        <v>78</v>
      </c>
      <c r="AY176" s="201" t="s">
        <v>125</v>
      </c>
    </row>
    <row r="177" spans="1:65" s="14" customFormat="1" ht="10.199999999999999">
      <c r="B177" s="202"/>
      <c r="C177" s="203"/>
      <c r="D177" s="187" t="s">
        <v>137</v>
      </c>
      <c r="E177" s="204" t="s">
        <v>40</v>
      </c>
      <c r="F177" s="205" t="s">
        <v>432</v>
      </c>
      <c r="G177" s="203"/>
      <c r="H177" s="206">
        <v>5.64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137</v>
      </c>
      <c r="AU177" s="212" t="s">
        <v>88</v>
      </c>
      <c r="AV177" s="14" t="s">
        <v>88</v>
      </c>
      <c r="AW177" s="14" t="s">
        <v>38</v>
      </c>
      <c r="AX177" s="14" t="s">
        <v>78</v>
      </c>
      <c r="AY177" s="212" t="s">
        <v>125</v>
      </c>
    </row>
    <row r="178" spans="1:65" s="13" customFormat="1" ht="10.199999999999999">
      <c r="B178" s="192"/>
      <c r="C178" s="193"/>
      <c r="D178" s="187" t="s">
        <v>137</v>
      </c>
      <c r="E178" s="194" t="s">
        <v>40</v>
      </c>
      <c r="F178" s="195" t="s">
        <v>252</v>
      </c>
      <c r="G178" s="193"/>
      <c r="H178" s="194" t="s">
        <v>40</v>
      </c>
      <c r="I178" s="196"/>
      <c r="J178" s="193"/>
      <c r="K178" s="193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137</v>
      </c>
      <c r="AU178" s="201" t="s">
        <v>88</v>
      </c>
      <c r="AV178" s="13" t="s">
        <v>86</v>
      </c>
      <c r="AW178" s="13" t="s">
        <v>38</v>
      </c>
      <c r="AX178" s="13" t="s">
        <v>78</v>
      </c>
      <c r="AY178" s="201" t="s">
        <v>125</v>
      </c>
    </row>
    <row r="179" spans="1:65" s="13" customFormat="1" ht="10.199999999999999">
      <c r="B179" s="192"/>
      <c r="C179" s="193"/>
      <c r="D179" s="187" t="s">
        <v>137</v>
      </c>
      <c r="E179" s="194" t="s">
        <v>40</v>
      </c>
      <c r="F179" s="195" t="s">
        <v>253</v>
      </c>
      <c r="G179" s="193"/>
      <c r="H179" s="194" t="s">
        <v>40</v>
      </c>
      <c r="I179" s="196"/>
      <c r="J179" s="193"/>
      <c r="K179" s="193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137</v>
      </c>
      <c r="AU179" s="201" t="s">
        <v>88</v>
      </c>
      <c r="AV179" s="13" t="s">
        <v>86</v>
      </c>
      <c r="AW179" s="13" t="s">
        <v>38</v>
      </c>
      <c r="AX179" s="13" t="s">
        <v>78</v>
      </c>
      <c r="AY179" s="201" t="s">
        <v>125</v>
      </c>
    </row>
    <row r="180" spans="1:65" s="14" customFormat="1" ht="10.199999999999999">
      <c r="B180" s="202"/>
      <c r="C180" s="203"/>
      <c r="D180" s="187" t="s">
        <v>137</v>
      </c>
      <c r="E180" s="204" t="s">
        <v>40</v>
      </c>
      <c r="F180" s="205" t="s">
        <v>433</v>
      </c>
      <c r="G180" s="203"/>
      <c r="H180" s="206">
        <v>38.54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88</v>
      </c>
      <c r="AV180" s="14" t="s">
        <v>88</v>
      </c>
      <c r="AW180" s="14" t="s">
        <v>38</v>
      </c>
      <c r="AX180" s="14" t="s">
        <v>78</v>
      </c>
      <c r="AY180" s="212" t="s">
        <v>125</v>
      </c>
    </row>
    <row r="181" spans="1:65" s="15" customFormat="1" ht="10.199999999999999">
      <c r="B181" s="213"/>
      <c r="C181" s="214"/>
      <c r="D181" s="187" t="s">
        <v>137</v>
      </c>
      <c r="E181" s="215" t="s">
        <v>40</v>
      </c>
      <c r="F181" s="216" t="s">
        <v>255</v>
      </c>
      <c r="G181" s="214"/>
      <c r="H181" s="217">
        <v>44.18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88</v>
      </c>
      <c r="AV181" s="15" t="s">
        <v>133</v>
      </c>
      <c r="AW181" s="15" t="s">
        <v>38</v>
      </c>
      <c r="AX181" s="15" t="s">
        <v>86</v>
      </c>
      <c r="AY181" s="223" t="s">
        <v>125</v>
      </c>
    </row>
    <row r="182" spans="1:65" s="2" customFormat="1" ht="24.15" customHeight="1">
      <c r="A182" s="34"/>
      <c r="B182" s="35"/>
      <c r="C182" s="224" t="s">
        <v>256</v>
      </c>
      <c r="D182" s="224" t="s">
        <v>257</v>
      </c>
      <c r="E182" s="225" t="s">
        <v>258</v>
      </c>
      <c r="F182" s="226" t="s">
        <v>259</v>
      </c>
      <c r="G182" s="227" t="s">
        <v>260</v>
      </c>
      <c r="H182" s="228">
        <v>1.88</v>
      </c>
      <c r="I182" s="229"/>
      <c r="J182" s="230">
        <f>ROUND(I182*H182,2)</f>
        <v>0</v>
      </c>
      <c r="K182" s="226" t="s">
        <v>40</v>
      </c>
      <c r="L182" s="231"/>
      <c r="M182" s="232" t="s">
        <v>40</v>
      </c>
      <c r="N182" s="233" t="s">
        <v>51</v>
      </c>
      <c r="O182" s="65"/>
      <c r="P182" s="183">
        <f>O182*H182</f>
        <v>0</v>
      </c>
      <c r="Q182" s="183">
        <v>8.4999999999999995E-4</v>
      </c>
      <c r="R182" s="183">
        <f>Q182*H182</f>
        <v>1.5979999999999998E-3</v>
      </c>
      <c r="S182" s="183">
        <v>0</v>
      </c>
      <c r="T182" s="18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5" t="s">
        <v>261</v>
      </c>
      <c r="AT182" s="185" t="s">
        <v>257</v>
      </c>
      <c r="AU182" s="185" t="s">
        <v>88</v>
      </c>
      <c r="AY182" s="17" t="s">
        <v>125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7" t="s">
        <v>133</v>
      </c>
      <c r="BK182" s="186">
        <f>ROUND(I182*H182,2)</f>
        <v>0</v>
      </c>
      <c r="BL182" s="17" t="s">
        <v>176</v>
      </c>
      <c r="BM182" s="185" t="s">
        <v>434</v>
      </c>
    </row>
    <row r="183" spans="1:65" s="2" customFormat="1" ht="10.199999999999999">
      <c r="A183" s="34"/>
      <c r="B183" s="35"/>
      <c r="C183" s="36"/>
      <c r="D183" s="187" t="s">
        <v>135</v>
      </c>
      <c r="E183" s="36"/>
      <c r="F183" s="188" t="s">
        <v>259</v>
      </c>
      <c r="G183" s="36"/>
      <c r="H183" s="36"/>
      <c r="I183" s="189"/>
      <c r="J183" s="36"/>
      <c r="K183" s="36"/>
      <c r="L183" s="39"/>
      <c r="M183" s="190"/>
      <c r="N183" s="191"/>
      <c r="O183" s="65"/>
      <c r="P183" s="65"/>
      <c r="Q183" s="65"/>
      <c r="R183" s="65"/>
      <c r="S183" s="65"/>
      <c r="T183" s="6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135</v>
      </c>
      <c r="AU183" s="17" t="s">
        <v>88</v>
      </c>
    </row>
    <row r="184" spans="1:65" s="13" customFormat="1" ht="10.199999999999999">
      <c r="B184" s="192"/>
      <c r="C184" s="193"/>
      <c r="D184" s="187" t="s">
        <v>137</v>
      </c>
      <c r="E184" s="194" t="s">
        <v>40</v>
      </c>
      <c r="F184" s="195" t="s">
        <v>435</v>
      </c>
      <c r="G184" s="193"/>
      <c r="H184" s="194" t="s">
        <v>40</v>
      </c>
      <c r="I184" s="196"/>
      <c r="J184" s="193"/>
      <c r="K184" s="193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137</v>
      </c>
      <c r="AU184" s="201" t="s">
        <v>88</v>
      </c>
      <c r="AV184" s="13" t="s">
        <v>86</v>
      </c>
      <c r="AW184" s="13" t="s">
        <v>38</v>
      </c>
      <c r="AX184" s="13" t="s">
        <v>78</v>
      </c>
      <c r="AY184" s="201" t="s">
        <v>125</v>
      </c>
    </row>
    <row r="185" spans="1:65" s="14" customFormat="1" ht="10.199999999999999">
      <c r="B185" s="202"/>
      <c r="C185" s="203"/>
      <c r="D185" s="187" t="s">
        <v>137</v>
      </c>
      <c r="E185" s="204" t="s">
        <v>40</v>
      </c>
      <c r="F185" s="205" t="s">
        <v>436</v>
      </c>
      <c r="G185" s="203"/>
      <c r="H185" s="206">
        <v>1.88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137</v>
      </c>
      <c r="AU185" s="212" t="s">
        <v>88</v>
      </c>
      <c r="AV185" s="14" t="s">
        <v>88</v>
      </c>
      <c r="AW185" s="14" t="s">
        <v>38</v>
      </c>
      <c r="AX185" s="14" t="s">
        <v>86</v>
      </c>
      <c r="AY185" s="212" t="s">
        <v>125</v>
      </c>
    </row>
    <row r="186" spans="1:65" s="2" customFormat="1" ht="24.15" customHeight="1">
      <c r="A186" s="34"/>
      <c r="B186" s="35"/>
      <c r="C186" s="224" t="s">
        <v>265</v>
      </c>
      <c r="D186" s="224" t="s">
        <v>257</v>
      </c>
      <c r="E186" s="225" t="s">
        <v>266</v>
      </c>
      <c r="F186" s="226" t="s">
        <v>267</v>
      </c>
      <c r="G186" s="227" t="s">
        <v>260</v>
      </c>
      <c r="H186" s="228">
        <v>0.26</v>
      </c>
      <c r="I186" s="229"/>
      <c r="J186" s="230">
        <f>ROUND(I186*H186,2)</f>
        <v>0</v>
      </c>
      <c r="K186" s="226" t="s">
        <v>40</v>
      </c>
      <c r="L186" s="231"/>
      <c r="M186" s="232" t="s">
        <v>40</v>
      </c>
      <c r="N186" s="233" t="s">
        <v>51</v>
      </c>
      <c r="O186" s="65"/>
      <c r="P186" s="183">
        <f>O186*H186</f>
        <v>0</v>
      </c>
      <c r="Q186" s="183">
        <v>1.7299999999999999E-2</v>
      </c>
      <c r="R186" s="183">
        <f>Q186*H186</f>
        <v>4.4980000000000003E-3</v>
      </c>
      <c r="S186" s="183">
        <v>0</v>
      </c>
      <c r="T186" s="18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5" t="s">
        <v>261</v>
      </c>
      <c r="AT186" s="185" t="s">
        <v>257</v>
      </c>
      <c r="AU186" s="185" t="s">
        <v>88</v>
      </c>
      <c r="AY186" s="17" t="s">
        <v>125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133</v>
      </c>
      <c r="BK186" s="186">
        <f>ROUND(I186*H186,2)</f>
        <v>0</v>
      </c>
      <c r="BL186" s="17" t="s">
        <v>176</v>
      </c>
      <c r="BM186" s="185" t="s">
        <v>437</v>
      </c>
    </row>
    <row r="187" spans="1:65" s="2" customFormat="1" ht="10.199999999999999">
      <c r="A187" s="34"/>
      <c r="B187" s="35"/>
      <c r="C187" s="36"/>
      <c r="D187" s="187" t="s">
        <v>135</v>
      </c>
      <c r="E187" s="36"/>
      <c r="F187" s="188" t="s">
        <v>267</v>
      </c>
      <c r="G187" s="36"/>
      <c r="H187" s="36"/>
      <c r="I187" s="189"/>
      <c r="J187" s="36"/>
      <c r="K187" s="36"/>
      <c r="L187" s="39"/>
      <c r="M187" s="190"/>
      <c r="N187" s="191"/>
      <c r="O187" s="65"/>
      <c r="P187" s="65"/>
      <c r="Q187" s="65"/>
      <c r="R187" s="65"/>
      <c r="S187" s="65"/>
      <c r="T187" s="6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135</v>
      </c>
      <c r="AU187" s="17" t="s">
        <v>88</v>
      </c>
    </row>
    <row r="188" spans="1:65" s="13" customFormat="1" ht="10.199999999999999">
      <c r="B188" s="192"/>
      <c r="C188" s="193"/>
      <c r="D188" s="187" t="s">
        <v>137</v>
      </c>
      <c r="E188" s="194" t="s">
        <v>40</v>
      </c>
      <c r="F188" s="195" t="s">
        <v>438</v>
      </c>
      <c r="G188" s="193"/>
      <c r="H188" s="194" t="s">
        <v>40</v>
      </c>
      <c r="I188" s="196"/>
      <c r="J188" s="193"/>
      <c r="K188" s="193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137</v>
      </c>
      <c r="AU188" s="201" t="s">
        <v>88</v>
      </c>
      <c r="AV188" s="13" t="s">
        <v>86</v>
      </c>
      <c r="AW188" s="13" t="s">
        <v>38</v>
      </c>
      <c r="AX188" s="13" t="s">
        <v>78</v>
      </c>
      <c r="AY188" s="201" t="s">
        <v>125</v>
      </c>
    </row>
    <row r="189" spans="1:65" s="14" customFormat="1" ht="10.199999999999999">
      <c r="B189" s="202"/>
      <c r="C189" s="203"/>
      <c r="D189" s="187" t="s">
        <v>137</v>
      </c>
      <c r="E189" s="204" t="s">
        <v>40</v>
      </c>
      <c r="F189" s="205" t="s">
        <v>439</v>
      </c>
      <c r="G189" s="203"/>
      <c r="H189" s="206">
        <v>0.26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137</v>
      </c>
      <c r="AU189" s="212" t="s">
        <v>88</v>
      </c>
      <c r="AV189" s="14" t="s">
        <v>88</v>
      </c>
      <c r="AW189" s="14" t="s">
        <v>38</v>
      </c>
      <c r="AX189" s="14" t="s">
        <v>86</v>
      </c>
      <c r="AY189" s="212" t="s">
        <v>125</v>
      </c>
    </row>
    <row r="190" spans="1:65" s="2" customFormat="1" ht="24.15" customHeight="1">
      <c r="A190" s="34"/>
      <c r="B190" s="35"/>
      <c r="C190" s="224" t="s">
        <v>271</v>
      </c>
      <c r="D190" s="224" t="s">
        <v>257</v>
      </c>
      <c r="E190" s="225" t="s">
        <v>272</v>
      </c>
      <c r="F190" s="226" t="s">
        <v>273</v>
      </c>
      <c r="G190" s="227" t="s">
        <v>260</v>
      </c>
      <c r="H190" s="228">
        <v>3.76</v>
      </c>
      <c r="I190" s="229"/>
      <c r="J190" s="230">
        <f>ROUND(I190*H190,2)</f>
        <v>0</v>
      </c>
      <c r="K190" s="226" t="s">
        <v>40</v>
      </c>
      <c r="L190" s="231"/>
      <c r="M190" s="232" t="s">
        <v>40</v>
      </c>
      <c r="N190" s="233" t="s">
        <v>51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5" t="s">
        <v>261</v>
      </c>
      <c r="AT190" s="185" t="s">
        <v>257</v>
      </c>
      <c r="AU190" s="185" t="s">
        <v>88</v>
      </c>
      <c r="AY190" s="17" t="s">
        <v>125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7" t="s">
        <v>133</v>
      </c>
      <c r="BK190" s="186">
        <f>ROUND(I190*H190,2)</f>
        <v>0</v>
      </c>
      <c r="BL190" s="17" t="s">
        <v>176</v>
      </c>
      <c r="BM190" s="185" t="s">
        <v>440</v>
      </c>
    </row>
    <row r="191" spans="1:65" s="2" customFormat="1" ht="10.199999999999999">
      <c r="A191" s="34"/>
      <c r="B191" s="35"/>
      <c r="C191" s="36"/>
      <c r="D191" s="187" t="s">
        <v>135</v>
      </c>
      <c r="E191" s="36"/>
      <c r="F191" s="188" t="s">
        <v>273</v>
      </c>
      <c r="G191" s="36"/>
      <c r="H191" s="36"/>
      <c r="I191" s="189"/>
      <c r="J191" s="36"/>
      <c r="K191" s="36"/>
      <c r="L191" s="39"/>
      <c r="M191" s="190"/>
      <c r="N191" s="191"/>
      <c r="O191" s="65"/>
      <c r="P191" s="65"/>
      <c r="Q191" s="65"/>
      <c r="R191" s="65"/>
      <c r="S191" s="65"/>
      <c r="T191" s="6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135</v>
      </c>
      <c r="AU191" s="17" t="s">
        <v>88</v>
      </c>
    </row>
    <row r="192" spans="1:65" s="13" customFormat="1" ht="10.199999999999999">
      <c r="B192" s="192"/>
      <c r="C192" s="193"/>
      <c r="D192" s="187" t="s">
        <v>137</v>
      </c>
      <c r="E192" s="194" t="s">
        <v>40</v>
      </c>
      <c r="F192" s="195" t="s">
        <v>441</v>
      </c>
      <c r="G192" s="193"/>
      <c r="H192" s="194" t="s">
        <v>40</v>
      </c>
      <c r="I192" s="196"/>
      <c r="J192" s="193"/>
      <c r="K192" s="193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137</v>
      </c>
      <c r="AU192" s="201" t="s">
        <v>88</v>
      </c>
      <c r="AV192" s="13" t="s">
        <v>86</v>
      </c>
      <c r="AW192" s="13" t="s">
        <v>38</v>
      </c>
      <c r="AX192" s="13" t="s">
        <v>78</v>
      </c>
      <c r="AY192" s="201" t="s">
        <v>125</v>
      </c>
    </row>
    <row r="193" spans="1:65" s="13" customFormat="1" ht="10.199999999999999">
      <c r="B193" s="192"/>
      <c r="C193" s="193"/>
      <c r="D193" s="187" t="s">
        <v>137</v>
      </c>
      <c r="E193" s="194" t="s">
        <v>40</v>
      </c>
      <c r="F193" s="195" t="s">
        <v>276</v>
      </c>
      <c r="G193" s="193"/>
      <c r="H193" s="194" t="s">
        <v>40</v>
      </c>
      <c r="I193" s="196"/>
      <c r="J193" s="193"/>
      <c r="K193" s="193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137</v>
      </c>
      <c r="AU193" s="201" t="s">
        <v>88</v>
      </c>
      <c r="AV193" s="13" t="s">
        <v>86</v>
      </c>
      <c r="AW193" s="13" t="s">
        <v>38</v>
      </c>
      <c r="AX193" s="13" t="s">
        <v>78</v>
      </c>
      <c r="AY193" s="201" t="s">
        <v>125</v>
      </c>
    </row>
    <row r="194" spans="1:65" s="14" customFormat="1" ht="10.199999999999999">
      <c r="B194" s="202"/>
      <c r="C194" s="203"/>
      <c r="D194" s="187" t="s">
        <v>137</v>
      </c>
      <c r="E194" s="204" t="s">
        <v>40</v>
      </c>
      <c r="F194" s="205" t="s">
        <v>436</v>
      </c>
      <c r="G194" s="203"/>
      <c r="H194" s="206">
        <v>1.88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137</v>
      </c>
      <c r="AU194" s="212" t="s">
        <v>88</v>
      </c>
      <c r="AV194" s="14" t="s">
        <v>88</v>
      </c>
      <c r="AW194" s="14" t="s">
        <v>38</v>
      </c>
      <c r="AX194" s="14" t="s">
        <v>78</v>
      </c>
      <c r="AY194" s="212" t="s">
        <v>125</v>
      </c>
    </row>
    <row r="195" spans="1:65" s="13" customFormat="1" ht="10.199999999999999">
      <c r="B195" s="192"/>
      <c r="C195" s="193"/>
      <c r="D195" s="187" t="s">
        <v>137</v>
      </c>
      <c r="E195" s="194" t="s">
        <v>40</v>
      </c>
      <c r="F195" s="195" t="s">
        <v>277</v>
      </c>
      <c r="G195" s="193"/>
      <c r="H195" s="194" t="s">
        <v>40</v>
      </c>
      <c r="I195" s="196"/>
      <c r="J195" s="193"/>
      <c r="K195" s="193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137</v>
      </c>
      <c r="AU195" s="201" t="s">
        <v>88</v>
      </c>
      <c r="AV195" s="13" t="s">
        <v>86</v>
      </c>
      <c r="AW195" s="13" t="s">
        <v>38</v>
      </c>
      <c r="AX195" s="13" t="s">
        <v>78</v>
      </c>
      <c r="AY195" s="201" t="s">
        <v>125</v>
      </c>
    </row>
    <row r="196" spans="1:65" s="14" customFormat="1" ht="10.199999999999999">
      <c r="B196" s="202"/>
      <c r="C196" s="203"/>
      <c r="D196" s="187" t="s">
        <v>137</v>
      </c>
      <c r="E196" s="204" t="s">
        <v>40</v>
      </c>
      <c r="F196" s="205" t="s">
        <v>436</v>
      </c>
      <c r="G196" s="203"/>
      <c r="H196" s="206">
        <v>1.88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137</v>
      </c>
      <c r="AU196" s="212" t="s">
        <v>88</v>
      </c>
      <c r="AV196" s="14" t="s">
        <v>88</v>
      </c>
      <c r="AW196" s="14" t="s">
        <v>38</v>
      </c>
      <c r="AX196" s="14" t="s">
        <v>78</v>
      </c>
      <c r="AY196" s="212" t="s">
        <v>125</v>
      </c>
    </row>
    <row r="197" spans="1:65" s="15" customFormat="1" ht="10.199999999999999">
      <c r="B197" s="213"/>
      <c r="C197" s="214"/>
      <c r="D197" s="187" t="s">
        <v>137</v>
      </c>
      <c r="E197" s="215" t="s">
        <v>40</v>
      </c>
      <c r="F197" s="216" t="s">
        <v>255</v>
      </c>
      <c r="G197" s="214"/>
      <c r="H197" s="217">
        <v>3.76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137</v>
      </c>
      <c r="AU197" s="223" t="s">
        <v>88</v>
      </c>
      <c r="AV197" s="15" t="s">
        <v>133</v>
      </c>
      <c r="AW197" s="15" t="s">
        <v>38</v>
      </c>
      <c r="AX197" s="15" t="s">
        <v>86</v>
      </c>
      <c r="AY197" s="223" t="s">
        <v>125</v>
      </c>
    </row>
    <row r="198" spans="1:65" s="2" customFormat="1" ht="24.15" customHeight="1">
      <c r="A198" s="34"/>
      <c r="B198" s="35"/>
      <c r="C198" s="224" t="s">
        <v>7</v>
      </c>
      <c r="D198" s="224" t="s">
        <v>257</v>
      </c>
      <c r="E198" s="225" t="s">
        <v>278</v>
      </c>
      <c r="F198" s="226" t="s">
        <v>279</v>
      </c>
      <c r="G198" s="227" t="s">
        <v>260</v>
      </c>
      <c r="H198" s="228">
        <v>0.26</v>
      </c>
      <c r="I198" s="229"/>
      <c r="J198" s="230">
        <f>ROUND(I198*H198,2)</f>
        <v>0</v>
      </c>
      <c r="K198" s="226" t="s">
        <v>40</v>
      </c>
      <c r="L198" s="231"/>
      <c r="M198" s="232" t="s">
        <v>40</v>
      </c>
      <c r="N198" s="233" t="s">
        <v>51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5" t="s">
        <v>261</v>
      </c>
      <c r="AT198" s="185" t="s">
        <v>257</v>
      </c>
      <c r="AU198" s="185" t="s">
        <v>88</v>
      </c>
      <c r="AY198" s="17" t="s">
        <v>125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7" t="s">
        <v>133</v>
      </c>
      <c r="BK198" s="186">
        <f>ROUND(I198*H198,2)</f>
        <v>0</v>
      </c>
      <c r="BL198" s="17" t="s">
        <v>176</v>
      </c>
      <c r="BM198" s="185" t="s">
        <v>442</v>
      </c>
    </row>
    <row r="199" spans="1:65" s="2" customFormat="1" ht="10.199999999999999">
      <c r="A199" s="34"/>
      <c r="B199" s="35"/>
      <c r="C199" s="36"/>
      <c r="D199" s="187" t="s">
        <v>135</v>
      </c>
      <c r="E199" s="36"/>
      <c r="F199" s="188" t="s">
        <v>279</v>
      </c>
      <c r="G199" s="36"/>
      <c r="H199" s="36"/>
      <c r="I199" s="189"/>
      <c r="J199" s="36"/>
      <c r="K199" s="36"/>
      <c r="L199" s="39"/>
      <c r="M199" s="190"/>
      <c r="N199" s="191"/>
      <c r="O199" s="65"/>
      <c r="P199" s="65"/>
      <c r="Q199" s="65"/>
      <c r="R199" s="65"/>
      <c r="S199" s="65"/>
      <c r="T199" s="6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135</v>
      </c>
      <c r="AU199" s="17" t="s">
        <v>88</v>
      </c>
    </row>
    <row r="200" spans="1:65" s="13" customFormat="1" ht="10.199999999999999">
      <c r="B200" s="192"/>
      <c r="C200" s="193"/>
      <c r="D200" s="187" t="s">
        <v>137</v>
      </c>
      <c r="E200" s="194" t="s">
        <v>40</v>
      </c>
      <c r="F200" s="195" t="s">
        <v>443</v>
      </c>
      <c r="G200" s="193"/>
      <c r="H200" s="194" t="s">
        <v>40</v>
      </c>
      <c r="I200" s="196"/>
      <c r="J200" s="193"/>
      <c r="K200" s="193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137</v>
      </c>
      <c r="AU200" s="201" t="s">
        <v>88</v>
      </c>
      <c r="AV200" s="13" t="s">
        <v>86</v>
      </c>
      <c r="AW200" s="13" t="s">
        <v>38</v>
      </c>
      <c r="AX200" s="13" t="s">
        <v>78</v>
      </c>
      <c r="AY200" s="201" t="s">
        <v>125</v>
      </c>
    </row>
    <row r="201" spans="1:65" s="14" customFormat="1" ht="10.199999999999999">
      <c r="B201" s="202"/>
      <c r="C201" s="203"/>
      <c r="D201" s="187" t="s">
        <v>137</v>
      </c>
      <c r="E201" s="204" t="s">
        <v>40</v>
      </c>
      <c r="F201" s="205" t="s">
        <v>439</v>
      </c>
      <c r="G201" s="203"/>
      <c r="H201" s="206">
        <v>0.26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137</v>
      </c>
      <c r="AU201" s="212" t="s">
        <v>88</v>
      </c>
      <c r="AV201" s="14" t="s">
        <v>88</v>
      </c>
      <c r="AW201" s="14" t="s">
        <v>38</v>
      </c>
      <c r="AX201" s="14" t="s">
        <v>86</v>
      </c>
      <c r="AY201" s="212" t="s">
        <v>125</v>
      </c>
    </row>
    <row r="202" spans="1:65" s="2" customFormat="1" ht="24.15" customHeight="1">
      <c r="A202" s="34"/>
      <c r="B202" s="35"/>
      <c r="C202" s="224" t="s">
        <v>282</v>
      </c>
      <c r="D202" s="224" t="s">
        <v>257</v>
      </c>
      <c r="E202" s="225" t="s">
        <v>283</v>
      </c>
      <c r="F202" s="226" t="s">
        <v>284</v>
      </c>
      <c r="G202" s="227" t="s">
        <v>260</v>
      </c>
      <c r="H202" s="228">
        <v>0.26</v>
      </c>
      <c r="I202" s="229"/>
      <c r="J202" s="230">
        <f>ROUND(I202*H202,2)</f>
        <v>0</v>
      </c>
      <c r="K202" s="226" t="s">
        <v>40</v>
      </c>
      <c r="L202" s="231"/>
      <c r="M202" s="232" t="s">
        <v>40</v>
      </c>
      <c r="N202" s="233" t="s">
        <v>51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5" t="s">
        <v>261</v>
      </c>
      <c r="AT202" s="185" t="s">
        <v>257</v>
      </c>
      <c r="AU202" s="185" t="s">
        <v>88</v>
      </c>
      <c r="AY202" s="17" t="s">
        <v>125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7" t="s">
        <v>133</v>
      </c>
      <c r="BK202" s="186">
        <f>ROUND(I202*H202,2)</f>
        <v>0</v>
      </c>
      <c r="BL202" s="17" t="s">
        <v>176</v>
      </c>
      <c r="BM202" s="185" t="s">
        <v>444</v>
      </c>
    </row>
    <row r="203" spans="1:65" s="2" customFormat="1" ht="10.199999999999999">
      <c r="A203" s="34"/>
      <c r="B203" s="35"/>
      <c r="C203" s="36"/>
      <c r="D203" s="187" t="s">
        <v>135</v>
      </c>
      <c r="E203" s="36"/>
      <c r="F203" s="188" t="s">
        <v>284</v>
      </c>
      <c r="G203" s="36"/>
      <c r="H203" s="36"/>
      <c r="I203" s="189"/>
      <c r="J203" s="36"/>
      <c r="K203" s="36"/>
      <c r="L203" s="39"/>
      <c r="M203" s="190"/>
      <c r="N203" s="191"/>
      <c r="O203" s="65"/>
      <c r="P203" s="65"/>
      <c r="Q203" s="65"/>
      <c r="R203" s="65"/>
      <c r="S203" s="65"/>
      <c r="T203" s="6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135</v>
      </c>
      <c r="AU203" s="17" t="s">
        <v>88</v>
      </c>
    </row>
    <row r="204" spans="1:65" s="13" customFormat="1" ht="10.199999999999999">
      <c r="B204" s="192"/>
      <c r="C204" s="193"/>
      <c r="D204" s="187" t="s">
        <v>137</v>
      </c>
      <c r="E204" s="194" t="s">
        <v>40</v>
      </c>
      <c r="F204" s="195" t="s">
        <v>445</v>
      </c>
      <c r="G204" s="193"/>
      <c r="H204" s="194" t="s">
        <v>40</v>
      </c>
      <c r="I204" s="196"/>
      <c r="J204" s="193"/>
      <c r="K204" s="193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137</v>
      </c>
      <c r="AU204" s="201" t="s">
        <v>88</v>
      </c>
      <c r="AV204" s="13" t="s">
        <v>86</v>
      </c>
      <c r="AW204" s="13" t="s">
        <v>38</v>
      </c>
      <c r="AX204" s="13" t="s">
        <v>78</v>
      </c>
      <c r="AY204" s="201" t="s">
        <v>125</v>
      </c>
    </row>
    <row r="205" spans="1:65" s="14" customFormat="1" ht="10.199999999999999">
      <c r="B205" s="202"/>
      <c r="C205" s="203"/>
      <c r="D205" s="187" t="s">
        <v>137</v>
      </c>
      <c r="E205" s="204" t="s">
        <v>40</v>
      </c>
      <c r="F205" s="205" t="s">
        <v>439</v>
      </c>
      <c r="G205" s="203"/>
      <c r="H205" s="206">
        <v>0.26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137</v>
      </c>
      <c r="AU205" s="212" t="s">
        <v>88</v>
      </c>
      <c r="AV205" s="14" t="s">
        <v>88</v>
      </c>
      <c r="AW205" s="14" t="s">
        <v>38</v>
      </c>
      <c r="AX205" s="14" t="s">
        <v>86</v>
      </c>
      <c r="AY205" s="212" t="s">
        <v>125</v>
      </c>
    </row>
    <row r="206" spans="1:65" s="2" customFormat="1" ht="14.4" customHeight="1">
      <c r="A206" s="34"/>
      <c r="B206" s="35"/>
      <c r="C206" s="174" t="s">
        <v>287</v>
      </c>
      <c r="D206" s="174" t="s">
        <v>128</v>
      </c>
      <c r="E206" s="175" t="s">
        <v>297</v>
      </c>
      <c r="F206" s="176" t="s">
        <v>298</v>
      </c>
      <c r="G206" s="177" t="s">
        <v>247</v>
      </c>
      <c r="H206" s="178">
        <v>174</v>
      </c>
      <c r="I206" s="179"/>
      <c r="J206" s="180">
        <f>ROUND(I206*H206,2)</f>
        <v>0</v>
      </c>
      <c r="K206" s="176" t="s">
        <v>40</v>
      </c>
      <c r="L206" s="39"/>
      <c r="M206" s="181" t="s">
        <v>40</v>
      </c>
      <c r="N206" s="182" t="s">
        <v>51</v>
      </c>
      <c r="O206" s="65"/>
      <c r="P206" s="183">
        <f>O206*H206</f>
        <v>0</v>
      </c>
      <c r="Q206" s="183">
        <v>5.0000000000000002E-5</v>
      </c>
      <c r="R206" s="183">
        <f>Q206*H206</f>
        <v>8.7000000000000011E-3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176</v>
      </c>
      <c r="AT206" s="185" t="s">
        <v>128</v>
      </c>
      <c r="AU206" s="185" t="s">
        <v>88</v>
      </c>
      <c r="AY206" s="17" t="s">
        <v>125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133</v>
      </c>
      <c r="BK206" s="186">
        <f>ROUND(I206*H206,2)</f>
        <v>0</v>
      </c>
      <c r="BL206" s="17" t="s">
        <v>176</v>
      </c>
      <c r="BM206" s="185" t="s">
        <v>446</v>
      </c>
    </row>
    <row r="207" spans="1:65" s="2" customFormat="1" ht="10.199999999999999">
      <c r="A207" s="34"/>
      <c r="B207" s="35"/>
      <c r="C207" s="36"/>
      <c r="D207" s="187" t="s">
        <v>135</v>
      </c>
      <c r="E207" s="36"/>
      <c r="F207" s="188" t="s">
        <v>300</v>
      </c>
      <c r="G207" s="36"/>
      <c r="H207" s="36"/>
      <c r="I207" s="189"/>
      <c r="J207" s="36"/>
      <c r="K207" s="36"/>
      <c r="L207" s="39"/>
      <c r="M207" s="190"/>
      <c r="N207" s="191"/>
      <c r="O207" s="65"/>
      <c r="P207" s="65"/>
      <c r="Q207" s="65"/>
      <c r="R207" s="65"/>
      <c r="S207" s="65"/>
      <c r="T207" s="6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135</v>
      </c>
      <c r="AU207" s="17" t="s">
        <v>88</v>
      </c>
    </row>
    <row r="208" spans="1:65" s="13" customFormat="1" ht="10.199999999999999">
      <c r="B208" s="192"/>
      <c r="C208" s="193"/>
      <c r="D208" s="187" t="s">
        <v>137</v>
      </c>
      <c r="E208" s="194" t="s">
        <v>40</v>
      </c>
      <c r="F208" s="195" t="s">
        <v>414</v>
      </c>
      <c r="G208" s="193"/>
      <c r="H208" s="194" t="s">
        <v>40</v>
      </c>
      <c r="I208" s="196"/>
      <c r="J208" s="193"/>
      <c r="K208" s="193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137</v>
      </c>
      <c r="AU208" s="201" t="s">
        <v>88</v>
      </c>
      <c r="AV208" s="13" t="s">
        <v>86</v>
      </c>
      <c r="AW208" s="13" t="s">
        <v>38</v>
      </c>
      <c r="AX208" s="13" t="s">
        <v>78</v>
      </c>
      <c r="AY208" s="201" t="s">
        <v>125</v>
      </c>
    </row>
    <row r="209" spans="1:65" s="13" customFormat="1" ht="10.199999999999999">
      <c r="B209" s="192"/>
      <c r="C209" s="193"/>
      <c r="D209" s="187" t="s">
        <v>137</v>
      </c>
      <c r="E209" s="194" t="s">
        <v>40</v>
      </c>
      <c r="F209" s="195" t="s">
        <v>252</v>
      </c>
      <c r="G209" s="193"/>
      <c r="H209" s="194" t="s">
        <v>40</v>
      </c>
      <c r="I209" s="196"/>
      <c r="J209" s="193"/>
      <c r="K209" s="193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137</v>
      </c>
      <c r="AU209" s="201" t="s">
        <v>88</v>
      </c>
      <c r="AV209" s="13" t="s">
        <v>86</v>
      </c>
      <c r="AW209" s="13" t="s">
        <v>38</v>
      </c>
      <c r="AX209" s="13" t="s">
        <v>78</v>
      </c>
      <c r="AY209" s="201" t="s">
        <v>125</v>
      </c>
    </row>
    <row r="210" spans="1:65" s="13" customFormat="1" ht="10.199999999999999">
      <c r="B210" s="192"/>
      <c r="C210" s="193"/>
      <c r="D210" s="187" t="s">
        <v>137</v>
      </c>
      <c r="E210" s="194" t="s">
        <v>40</v>
      </c>
      <c r="F210" s="195" t="s">
        <v>447</v>
      </c>
      <c r="G210" s="193"/>
      <c r="H210" s="194" t="s">
        <v>40</v>
      </c>
      <c r="I210" s="196"/>
      <c r="J210" s="193"/>
      <c r="K210" s="193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137</v>
      </c>
      <c r="AU210" s="201" t="s">
        <v>88</v>
      </c>
      <c r="AV210" s="13" t="s">
        <v>86</v>
      </c>
      <c r="AW210" s="13" t="s">
        <v>38</v>
      </c>
      <c r="AX210" s="13" t="s">
        <v>78</v>
      </c>
      <c r="AY210" s="201" t="s">
        <v>125</v>
      </c>
    </row>
    <row r="211" spans="1:65" s="14" customFormat="1" ht="10.199999999999999">
      <c r="B211" s="202"/>
      <c r="C211" s="203"/>
      <c r="D211" s="187" t="s">
        <v>137</v>
      </c>
      <c r="E211" s="204" t="s">
        <v>40</v>
      </c>
      <c r="F211" s="205" t="s">
        <v>448</v>
      </c>
      <c r="G211" s="203"/>
      <c r="H211" s="206">
        <v>39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137</v>
      </c>
      <c r="AU211" s="212" t="s">
        <v>88</v>
      </c>
      <c r="AV211" s="14" t="s">
        <v>88</v>
      </c>
      <c r="AW211" s="14" t="s">
        <v>38</v>
      </c>
      <c r="AX211" s="14" t="s">
        <v>78</v>
      </c>
      <c r="AY211" s="212" t="s">
        <v>125</v>
      </c>
    </row>
    <row r="212" spans="1:65" s="13" customFormat="1" ht="10.199999999999999">
      <c r="B212" s="192"/>
      <c r="C212" s="193"/>
      <c r="D212" s="187" t="s">
        <v>137</v>
      </c>
      <c r="E212" s="194" t="s">
        <v>40</v>
      </c>
      <c r="F212" s="195" t="s">
        <v>449</v>
      </c>
      <c r="G212" s="193"/>
      <c r="H212" s="194" t="s">
        <v>40</v>
      </c>
      <c r="I212" s="196"/>
      <c r="J212" s="193"/>
      <c r="K212" s="193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137</v>
      </c>
      <c r="AU212" s="201" t="s">
        <v>88</v>
      </c>
      <c r="AV212" s="13" t="s">
        <v>86</v>
      </c>
      <c r="AW212" s="13" t="s">
        <v>38</v>
      </c>
      <c r="AX212" s="13" t="s">
        <v>78</v>
      </c>
      <c r="AY212" s="201" t="s">
        <v>125</v>
      </c>
    </row>
    <row r="213" spans="1:65" s="14" customFormat="1" ht="10.199999999999999">
      <c r="B213" s="202"/>
      <c r="C213" s="203"/>
      <c r="D213" s="187" t="s">
        <v>137</v>
      </c>
      <c r="E213" s="204" t="s">
        <v>40</v>
      </c>
      <c r="F213" s="205" t="s">
        <v>450</v>
      </c>
      <c r="G213" s="203"/>
      <c r="H213" s="206">
        <v>25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137</v>
      </c>
      <c r="AU213" s="212" t="s">
        <v>88</v>
      </c>
      <c r="AV213" s="14" t="s">
        <v>88</v>
      </c>
      <c r="AW213" s="14" t="s">
        <v>38</v>
      </c>
      <c r="AX213" s="14" t="s">
        <v>78</v>
      </c>
      <c r="AY213" s="212" t="s">
        <v>125</v>
      </c>
    </row>
    <row r="214" spans="1:65" s="13" customFormat="1" ht="10.199999999999999">
      <c r="B214" s="192"/>
      <c r="C214" s="193"/>
      <c r="D214" s="187" t="s">
        <v>137</v>
      </c>
      <c r="E214" s="194" t="s">
        <v>40</v>
      </c>
      <c r="F214" s="195" t="s">
        <v>451</v>
      </c>
      <c r="G214" s="193"/>
      <c r="H214" s="194" t="s">
        <v>40</v>
      </c>
      <c r="I214" s="196"/>
      <c r="J214" s="193"/>
      <c r="K214" s="193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137</v>
      </c>
      <c r="AU214" s="201" t="s">
        <v>88</v>
      </c>
      <c r="AV214" s="13" t="s">
        <v>86</v>
      </c>
      <c r="AW214" s="13" t="s">
        <v>38</v>
      </c>
      <c r="AX214" s="13" t="s">
        <v>78</v>
      </c>
      <c r="AY214" s="201" t="s">
        <v>125</v>
      </c>
    </row>
    <row r="215" spans="1:65" s="14" customFormat="1" ht="10.199999999999999">
      <c r="B215" s="202"/>
      <c r="C215" s="203"/>
      <c r="D215" s="187" t="s">
        <v>137</v>
      </c>
      <c r="E215" s="204" t="s">
        <v>40</v>
      </c>
      <c r="F215" s="205" t="s">
        <v>452</v>
      </c>
      <c r="G215" s="203"/>
      <c r="H215" s="206">
        <v>44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137</v>
      </c>
      <c r="AU215" s="212" t="s">
        <v>88</v>
      </c>
      <c r="AV215" s="14" t="s">
        <v>88</v>
      </c>
      <c r="AW215" s="14" t="s">
        <v>38</v>
      </c>
      <c r="AX215" s="14" t="s">
        <v>78</v>
      </c>
      <c r="AY215" s="212" t="s">
        <v>125</v>
      </c>
    </row>
    <row r="216" spans="1:65" s="13" customFormat="1" ht="10.199999999999999">
      <c r="B216" s="192"/>
      <c r="C216" s="193"/>
      <c r="D216" s="187" t="s">
        <v>137</v>
      </c>
      <c r="E216" s="194" t="s">
        <v>40</v>
      </c>
      <c r="F216" s="195" t="s">
        <v>453</v>
      </c>
      <c r="G216" s="193"/>
      <c r="H216" s="194" t="s">
        <v>40</v>
      </c>
      <c r="I216" s="196"/>
      <c r="J216" s="193"/>
      <c r="K216" s="193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137</v>
      </c>
      <c r="AU216" s="201" t="s">
        <v>88</v>
      </c>
      <c r="AV216" s="13" t="s">
        <v>86</v>
      </c>
      <c r="AW216" s="13" t="s">
        <v>38</v>
      </c>
      <c r="AX216" s="13" t="s">
        <v>78</v>
      </c>
      <c r="AY216" s="201" t="s">
        <v>125</v>
      </c>
    </row>
    <row r="217" spans="1:65" s="14" customFormat="1" ht="10.199999999999999">
      <c r="B217" s="202"/>
      <c r="C217" s="203"/>
      <c r="D217" s="187" t="s">
        <v>137</v>
      </c>
      <c r="E217" s="204" t="s">
        <v>40</v>
      </c>
      <c r="F217" s="205" t="s">
        <v>304</v>
      </c>
      <c r="G217" s="203"/>
      <c r="H217" s="206">
        <v>33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137</v>
      </c>
      <c r="AU217" s="212" t="s">
        <v>88</v>
      </c>
      <c r="AV217" s="14" t="s">
        <v>88</v>
      </c>
      <c r="AW217" s="14" t="s">
        <v>38</v>
      </c>
      <c r="AX217" s="14" t="s">
        <v>78</v>
      </c>
      <c r="AY217" s="212" t="s">
        <v>125</v>
      </c>
    </row>
    <row r="218" spans="1:65" s="13" customFormat="1" ht="10.199999999999999">
      <c r="B218" s="192"/>
      <c r="C218" s="193"/>
      <c r="D218" s="187" t="s">
        <v>137</v>
      </c>
      <c r="E218" s="194" t="s">
        <v>40</v>
      </c>
      <c r="F218" s="195" t="s">
        <v>454</v>
      </c>
      <c r="G218" s="193"/>
      <c r="H218" s="194" t="s">
        <v>40</v>
      </c>
      <c r="I218" s="196"/>
      <c r="J218" s="193"/>
      <c r="K218" s="193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137</v>
      </c>
      <c r="AU218" s="201" t="s">
        <v>88</v>
      </c>
      <c r="AV218" s="13" t="s">
        <v>86</v>
      </c>
      <c r="AW218" s="13" t="s">
        <v>38</v>
      </c>
      <c r="AX218" s="13" t="s">
        <v>78</v>
      </c>
      <c r="AY218" s="201" t="s">
        <v>125</v>
      </c>
    </row>
    <row r="219" spans="1:65" s="14" customFormat="1" ht="10.199999999999999">
      <c r="B219" s="202"/>
      <c r="C219" s="203"/>
      <c r="D219" s="187" t="s">
        <v>137</v>
      </c>
      <c r="E219" s="204" t="s">
        <v>40</v>
      </c>
      <c r="F219" s="205" t="s">
        <v>304</v>
      </c>
      <c r="G219" s="203"/>
      <c r="H219" s="206">
        <v>33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137</v>
      </c>
      <c r="AU219" s="212" t="s">
        <v>88</v>
      </c>
      <c r="AV219" s="14" t="s">
        <v>88</v>
      </c>
      <c r="AW219" s="14" t="s">
        <v>38</v>
      </c>
      <c r="AX219" s="14" t="s">
        <v>78</v>
      </c>
      <c r="AY219" s="212" t="s">
        <v>125</v>
      </c>
    </row>
    <row r="220" spans="1:65" s="15" customFormat="1" ht="10.199999999999999">
      <c r="B220" s="213"/>
      <c r="C220" s="214"/>
      <c r="D220" s="187" t="s">
        <v>137</v>
      </c>
      <c r="E220" s="215" t="s">
        <v>40</v>
      </c>
      <c r="F220" s="216" t="s">
        <v>255</v>
      </c>
      <c r="G220" s="214"/>
      <c r="H220" s="217">
        <v>174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137</v>
      </c>
      <c r="AU220" s="223" t="s">
        <v>88</v>
      </c>
      <c r="AV220" s="15" t="s">
        <v>133</v>
      </c>
      <c r="AW220" s="15" t="s">
        <v>38</v>
      </c>
      <c r="AX220" s="15" t="s">
        <v>86</v>
      </c>
      <c r="AY220" s="223" t="s">
        <v>125</v>
      </c>
    </row>
    <row r="221" spans="1:65" s="2" customFormat="1" ht="14.4" customHeight="1">
      <c r="A221" s="34"/>
      <c r="B221" s="35"/>
      <c r="C221" s="224" t="s">
        <v>296</v>
      </c>
      <c r="D221" s="224" t="s">
        <v>257</v>
      </c>
      <c r="E221" s="225" t="s">
        <v>307</v>
      </c>
      <c r="F221" s="226" t="s">
        <v>308</v>
      </c>
      <c r="G221" s="227" t="s">
        <v>156</v>
      </c>
      <c r="H221" s="228">
        <v>0.17399999999999999</v>
      </c>
      <c r="I221" s="229"/>
      <c r="J221" s="230">
        <f>ROUND(I221*H221,2)</f>
        <v>0</v>
      </c>
      <c r="K221" s="226" t="s">
        <v>40</v>
      </c>
      <c r="L221" s="231"/>
      <c r="M221" s="232" t="s">
        <v>40</v>
      </c>
      <c r="N221" s="233" t="s">
        <v>51</v>
      </c>
      <c r="O221" s="65"/>
      <c r="P221" s="183">
        <f>O221*H221</f>
        <v>0</v>
      </c>
      <c r="Q221" s="183">
        <v>1</v>
      </c>
      <c r="R221" s="183">
        <f>Q221*H221</f>
        <v>0.17399999999999999</v>
      </c>
      <c r="S221" s="183">
        <v>0</v>
      </c>
      <c r="T221" s="18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5" t="s">
        <v>261</v>
      </c>
      <c r="AT221" s="185" t="s">
        <v>257</v>
      </c>
      <c r="AU221" s="185" t="s">
        <v>88</v>
      </c>
      <c r="AY221" s="17" t="s">
        <v>125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7" t="s">
        <v>133</v>
      </c>
      <c r="BK221" s="186">
        <f>ROUND(I221*H221,2)</f>
        <v>0</v>
      </c>
      <c r="BL221" s="17" t="s">
        <v>176</v>
      </c>
      <c r="BM221" s="185" t="s">
        <v>455</v>
      </c>
    </row>
    <row r="222" spans="1:65" s="2" customFormat="1" ht="10.199999999999999">
      <c r="A222" s="34"/>
      <c r="B222" s="35"/>
      <c r="C222" s="36"/>
      <c r="D222" s="187" t="s">
        <v>135</v>
      </c>
      <c r="E222" s="36"/>
      <c r="F222" s="188" t="s">
        <v>308</v>
      </c>
      <c r="G222" s="36"/>
      <c r="H222" s="36"/>
      <c r="I222" s="189"/>
      <c r="J222" s="36"/>
      <c r="K222" s="36"/>
      <c r="L222" s="39"/>
      <c r="M222" s="190"/>
      <c r="N222" s="191"/>
      <c r="O222" s="65"/>
      <c r="P222" s="65"/>
      <c r="Q222" s="65"/>
      <c r="R222" s="65"/>
      <c r="S222" s="65"/>
      <c r="T222" s="6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135</v>
      </c>
      <c r="AU222" s="17" t="s">
        <v>88</v>
      </c>
    </row>
    <row r="223" spans="1:65" s="13" customFormat="1" ht="10.199999999999999">
      <c r="B223" s="192"/>
      <c r="C223" s="193"/>
      <c r="D223" s="187" t="s">
        <v>137</v>
      </c>
      <c r="E223" s="194" t="s">
        <v>40</v>
      </c>
      <c r="F223" s="195" t="s">
        <v>456</v>
      </c>
      <c r="G223" s="193"/>
      <c r="H223" s="194" t="s">
        <v>40</v>
      </c>
      <c r="I223" s="196"/>
      <c r="J223" s="193"/>
      <c r="K223" s="193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137</v>
      </c>
      <c r="AU223" s="201" t="s">
        <v>88</v>
      </c>
      <c r="AV223" s="13" t="s">
        <v>86</v>
      </c>
      <c r="AW223" s="13" t="s">
        <v>38</v>
      </c>
      <c r="AX223" s="13" t="s">
        <v>78</v>
      </c>
      <c r="AY223" s="201" t="s">
        <v>125</v>
      </c>
    </row>
    <row r="224" spans="1:65" s="13" customFormat="1" ht="10.199999999999999">
      <c r="B224" s="192"/>
      <c r="C224" s="193"/>
      <c r="D224" s="187" t="s">
        <v>137</v>
      </c>
      <c r="E224" s="194" t="s">
        <v>40</v>
      </c>
      <c r="F224" s="195" t="s">
        <v>447</v>
      </c>
      <c r="G224" s="193"/>
      <c r="H224" s="194" t="s">
        <v>40</v>
      </c>
      <c r="I224" s="196"/>
      <c r="J224" s="193"/>
      <c r="K224" s="193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137</v>
      </c>
      <c r="AU224" s="201" t="s">
        <v>88</v>
      </c>
      <c r="AV224" s="13" t="s">
        <v>86</v>
      </c>
      <c r="AW224" s="13" t="s">
        <v>38</v>
      </c>
      <c r="AX224" s="13" t="s">
        <v>78</v>
      </c>
      <c r="AY224" s="201" t="s">
        <v>125</v>
      </c>
    </row>
    <row r="225" spans="1:65" s="14" customFormat="1" ht="10.199999999999999">
      <c r="B225" s="202"/>
      <c r="C225" s="203"/>
      <c r="D225" s="187" t="s">
        <v>137</v>
      </c>
      <c r="E225" s="204" t="s">
        <v>40</v>
      </c>
      <c r="F225" s="205" t="s">
        <v>457</v>
      </c>
      <c r="G225" s="203"/>
      <c r="H225" s="206">
        <v>3.9E-2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137</v>
      </c>
      <c r="AU225" s="212" t="s">
        <v>88</v>
      </c>
      <c r="AV225" s="14" t="s">
        <v>88</v>
      </c>
      <c r="AW225" s="14" t="s">
        <v>38</v>
      </c>
      <c r="AX225" s="14" t="s">
        <v>78</v>
      </c>
      <c r="AY225" s="212" t="s">
        <v>125</v>
      </c>
    </row>
    <row r="226" spans="1:65" s="13" customFormat="1" ht="10.199999999999999">
      <c r="B226" s="192"/>
      <c r="C226" s="193"/>
      <c r="D226" s="187" t="s">
        <v>137</v>
      </c>
      <c r="E226" s="194" t="s">
        <v>40</v>
      </c>
      <c r="F226" s="195" t="s">
        <v>449</v>
      </c>
      <c r="G226" s="193"/>
      <c r="H226" s="194" t="s">
        <v>40</v>
      </c>
      <c r="I226" s="196"/>
      <c r="J226" s="193"/>
      <c r="K226" s="193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137</v>
      </c>
      <c r="AU226" s="201" t="s">
        <v>88</v>
      </c>
      <c r="AV226" s="13" t="s">
        <v>86</v>
      </c>
      <c r="AW226" s="13" t="s">
        <v>38</v>
      </c>
      <c r="AX226" s="13" t="s">
        <v>78</v>
      </c>
      <c r="AY226" s="201" t="s">
        <v>125</v>
      </c>
    </row>
    <row r="227" spans="1:65" s="14" customFormat="1" ht="10.199999999999999">
      <c r="B227" s="202"/>
      <c r="C227" s="203"/>
      <c r="D227" s="187" t="s">
        <v>137</v>
      </c>
      <c r="E227" s="204" t="s">
        <v>40</v>
      </c>
      <c r="F227" s="205" t="s">
        <v>458</v>
      </c>
      <c r="G227" s="203"/>
      <c r="H227" s="206">
        <v>2.5000000000000001E-2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137</v>
      </c>
      <c r="AU227" s="212" t="s">
        <v>88</v>
      </c>
      <c r="AV227" s="14" t="s">
        <v>88</v>
      </c>
      <c r="AW227" s="14" t="s">
        <v>38</v>
      </c>
      <c r="AX227" s="14" t="s">
        <v>78</v>
      </c>
      <c r="AY227" s="212" t="s">
        <v>125</v>
      </c>
    </row>
    <row r="228" spans="1:65" s="13" customFormat="1" ht="10.199999999999999">
      <c r="B228" s="192"/>
      <c r="C228" s="193"/>
      <c r="D228" s="187" t="s">
        <v>137</v>
      </c>
      <c r="E228" s="194" t="s">
        <v>40</v>
      </c>
      <c r="F228" s="195" t="s">
        <v>451</v>
      </c>
      <c r="G228" s="193"/>
      <c r="H228" s="194" t="s">
        <v>40</v>
      </c>
      <c r="I228" s="196"/>
      <c r="J228" s="193"/>
      <c r="K228" s="193"/>
      <c r="L228" s="197"/>
      <c r="M228" s="198"/>
      <c r="N228" s="199"/>
      <c r="O228" s="199"/>
      <c r="P228" s="199"/>
      <c r="Q228" s="199"/>
      <c r="R228" s="199"/>
      <c r="S228" s="199"/>
      <c r="T228" s="200"/>
      <c r="AT228" s="201" t="s">
        <v>137</v>
      </c>
      <c r="AU228" s="201" t="s">
        <v>88</v>
      </c>
      <c r="AV228" s="13" t="s">
        <v>86</v>
      </c>
      <c r="AW228" s="13" t="s">
        <v>38</v>
      </c>
      <c r="AX228" s="13" t="s">
        <v>78</v>
      </c>
      <c r="AY228" s="201" t="s">
        <v>125</v>
      </c>
    </row>
    <row r="229" spans="1:65" s="14" customFormat="1" ht="10.199999999999999">
      <c r="B229" s="202"/>
      <c r="C229" s="203"/>
      <c r="D229" s="187" t="s">
        <v>137</v>
      </c>
      <c r="E229" s="204" t="s">
        <v>40</v>
      </c>
      <c r="F229" s="205" t="s">
        <v>459</v>
      </c>
      <c r="G229" s="203"/>
      <c r="H229" s="206">
        <v>4.3999999999999997E-2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137</v>
      </c>
      <c r="AU229" s="212" t="s">
        <v>88</v>
      </c>
      <c r="AV229" s="14" t="s">
        <v>88</v>
      </c>
      <c r="AW229" s="14" t="s">
        <v>38</v>
      </c>
      <c r="AX229" s="14" t="s">
        <v>78</v>
      </c>
      <c r="AY229" s="212" t="s">
        <v>125</v>
      </c>
    </row>
    <row r="230" spans="1:65" s="13" customFormat="1" ht="10.199999999999999">
      <c r="B230" s="192"/>
      <c r="C230" s="193"/>
      <c r="D230" s="187" t="s">
        <v>137</v>
      </c>
      <c r="E230" s="194" t="s">
        <v>40</v>
      </c>
      <c r="F230" s="195" t="s">
        <v>453</v>
      </c>
      <c r="G230" s="193"/>
      <c r="H230" s="194" t="s">
        <v>40</v>
      </c>
      <c r="I230" s="196"/>
      <c r="J230" s="193"/>
      <c r="K230" s="193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137</v>
      </c>
      <c r="AU230" s="201" t="s">
        <v>88</v>
      </c>
      <c r="AV230" s="13" t="s">
        <v>86</v>
      </c>
      <c r="AW230" s="13" t="s">
        <v>38</v>
      </c>
      <c r="AX230" s="13" t="s">
        <v>78</v>
      </c>
      <c r="AY230" s="201" t="s">
        <v>125</v>
      </c>
    </row>
    <row r="231" spans="1:65" s="14" customFormat="1" ht="10.199999999999999">
      <c r="B231" s="202"/>
      <c r="C231" s="203"/>
      <c r="D231" s="187" t="s">
        <v>137</v>
      </c>
      <c r="E231" s="204" t="s">
        <v>40</v>
      </c>
      <c r="F231" s="205" t="s">
        <v>314</v>
      </c>
      <c r="G231" s="203"/>
      <c r="H231" s="206">
        <v>3.3000000000000002E-2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137</v>
      </c>
      <c r="AU231" s="212" t="s">
        <v>88</v>
      </c>
      <c r="AV231" s="14" t="s">
        <v>88</v>
      </c>
      <c r="AW231" s="14" t="s">
        <v>38</v>
      </c>
      <c r="AX231" s="14" t="s">
        <v>78</v>
      </c>
      <c r="AY231" s="212" t="s">
        <v>125</v>
      </c>
    </row>
    <row r="232" spans="1:65" s="13" customFormat="1" ht="10.199999999999999">
      <c r="B232" s="192"/>
      <c r="C232" s="193"/>
      <c r="D232" s="187" t="s">
        <v>137</v>
      </c>
      <c r="E232" s="194" t="s">
        <v>40</v>
      </c>
      <c r="F232" s="195" t="s">
        <v>454</v>
      </c>
      <c r="G232" s="193"/>
      <c r="H232" s="194" t="s">
        <v>40</v>
      </c>
      <c r="I232" s="196"/>
      <c r="J232" s="193"/>
      <c r="K232" s="193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137</v>
      </c>
      <c r="AU232" s="201" t="s">
        <v>88</v>
      </c>
      <c r="AV232" s="13" t="s">
        <v>86</v>
      </c>
      <c r="AW232" s="13" t="s">
        <v>38</v>
      </c>
      <c r="AX232" s="13" t="s">
        <v>78</v>
      </c>
      <c r="AY232" s="201" t="s">
        <v>125</v>
      </c>
    </row>
    <row r="233" spans="1:65" s="14" customFormat="1" ht="10.199999999999999">
      <c r="B233" s="202"/>
      <c r="C233" s="203"/>
      <c r="D233" s="187" t="s">
        <v>137</v>
      </c>
      <c r="E233" s="204" t="s">
        <v>40</v>
      </c>
      <c r="F233" s="205" t="s">
        <v>314</v>
      </c>
      <c r="G233" s="203"/>
      <c r="H233" s="206">
        <v>3.3000000000000002E-2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137</v>
      </c>
      <c r="AU233" s="212" t="s">
        <v>88</v>
      </c>
      <c r="AV233" s="14" t="s">
        <v>88</v>
      </c>
      <c r="AW233" s="14" t="s">
        <v>38</v>
      </c>
      <c r="AX233" s="14" t="s">
        <v>78</v>
      </c>
      <c r="AY233" s="212" t="s">
        <v>125</v>
      </c>
    </row>
    <row r="234" spans="1:65" s="15" customFormat="1" ht="10.199999999999999">
      <c r="B234" s="213"/>
      <c r="C234" s="214"/>
      <c r="D234" s="187" t="s">
        <v>137</v>
      </c>
      <c r="E234" s="215" t="s">
        <v>40</v>
      </c>
      <c r="F234" s="216" t="s">
        <v>255</v>
      </c>
      <c r="G234" s="214"/>
      <c r="H234" s="217">
        <v>0.17400000000000002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137</v>
      </c>
      <c r="AU234" s="223" t="s">
        <v>88</v>
      </c>
      <c r="AV234" s="15" t="s">
        <v>133</v>
      </c>
      <c r="AW234" s="15" t="s">
        <v>38</v>
      </c>
      <c r="AX234" s="15" t="s">
        <v>86</v>
      </c>
      <c r="AY234" s="223" t="s">
        <v>125</v>
      </c>
    </row>
    <row r="235" spans="1:65" s="2" customFormat="1" ht="14.4" customHeight="1">
      <c r="A235" s="34"/>
      <c r="B235" s="35"/>
      <c r="C235" s="174" t="s">
        <v>306</v>
      </c>
      <c r="D235" s="174" t="s">
        <v>128</v>
      </c>
      <c r="E235" s="175" t="s">
        <v>316</v>
      </c>
      <c r="F235" s="176" t="s">
        <v>317</v>
      </c>
      <c r="G235" s="177" t="s">
        <v>247</v>
      </c>
      <c r="H235" s="178">
        <v>5.64</v>
      </c>
      <c r="I235" s="179"/>
      <c r="J235" s="180">
        <f>ROUND(I235*H235,2)</f>
        <v>0</v>
      </c>
      <c r="K235" s="176" t="s">
        <v>132</v>
      </c>
      <c r="L235" s="39"/>
      <c r="M235" s="181" t="s">
        <v>40</v>
      </c>
      <c r="N235" s="182" t="s">
        <v>51</v>
      </c>
      <c r="O235" s="65"/>
      <c r="P235" s="183">
        <f>O235*H235</f>
        <v>0</v>
      </c>
      <c r="Q235" s="183">
        <v>0</v>
      </c>
      <c r="R235" s="183">
        <f>Q235*H235</f>
        <v>0</v>
      </c>
      <c r="S235" s="183">
        <v>1E-3</v>
      </c>
      <c r="T235" s="184">
        <f>S235*H235</f>
        <v>5.64E-3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5" t="s">
        <v>176</v>
      </c>
      <c r="AT235" s="185" t="s">
        <v>128</v>
      </c>
      <c r="AU235" s="185" t="s">
        <v>88</v>
      </c>
      <c r="AY235" s="17" t="s">
        <v>125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7" t="s">
        <v>133</v>
      </c>
      <c r="BK235" s="186">
        <f>ROUND(I235*H235,2)</f>
        <v>0</v>
      </c>
      <c r="BL235" s="17" t="s">
        <v>176</v>
      </c>
      <c r="BM235" s="185" t="s">
        <v>460</v>
      </c>
    </row>
    <row r="236" spans="1:65" s="2" customFormat="1" ht="10.199999999999999">
      <c r="A236" s="34"/>
      <c r="B236" s="35"/>
      <c r="C236" s="36"/>
      <c r="D236" s="187" t="s">
        <v>135</v>
      </c>
      <c r="E236" s="36"/>
      <c r="F236" s="188" t="s">
        <v>319</v>
      </c>
      <c r="G236" s="36"/>
      <c r="H236" s="36"/>
      <c r="I236" s="189"/>
      <c r="J236" s="36"/>
      <c r="K236" s="36"/>
      <c r="L236" s="39"/>
      <c r="M236" s="190"/>
      <c r="N236" s="191"/>
      <c r="O236" s="65"/>
      <c r="P236" s="65"/>
      <c r="Q236" s="65"/>
      <c r="R236" s="65"/>
      <c r="S236" s="65"/>
      <c r="T236" s="6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135</v>
      </c>
      <c r="AU236" s="17" t="s">
        <v>88</v>
      </c>
    </row>
    <row r="237" spans="1:65" s="13" customFormat="1" ht="10.199999999999999">
      <c r="B237" s="192"/>
      <c r="C237" s="193"/>
      <c r="D237" s="187" t="s">
        <v>137</v>
      </c>
      <c r="E237" s="194" t="s">
        <v>40</v>
      </c>
      <c r="F237" s="195" t="s">
        <v>461</v>
      </c>
      <c r="G237" s="193"/>
      <c r="H237" s="194" t="s">
        <v>40</v>
      </c>
      <c r="I237" s="196"/>
      <c r="J237" s="193"/>
      <c r="K237" s="193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137</v>
      </c>
      <c r="AU237" s="201" t="s">
        <v>88</v>
      </c>
      <c r="AV237" s="13" t="s">
        <v>86</v>
      </c>
      <c r="AW237" s="13" t="s">
        <v>38</v>
      </c>
      <c r="AX237" s="13" t="s">
        <v>78</v>
      </c>
      <c r="AY237" s="201" t="s">
        <v>125</v>
      </c>
    </row>
    <row r="238" spans="1:65" s="14" customFormat="1" ht="10.199999999999999">
      <c r="B238" s="202"/>
      <c r="C238" s="203"/>
      <c r="D238" s="187" t="s">
        <v>137</v>
      </c>
      <c r="E238" s="204" t="s">
        <v>40</v>
      </c>
      <c r="F238" s="205" t="s">
        <v>432</v>
      </c>
      <c r="G238" s="203"/>
      <c r="H238" s="206">
        <v>5.64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137</v>
      </c>
      <c r="AU238" s="212" t="s">
        <v>88</v>
      </c>
      <c r="AV238" s="14" t="s">
        <v>88</v>
      </c>
      <c r="AW238" s="14" t="s">
        <v>38</v>
      </c>
      <c r="AX238" s="14" t="s">
        <v>86</v>
      </c>
      <c r="AY238" s="212" t="s">
        <v>125</v>
      </c>
    </row>
    <row r="239" spans="1:65" s="2" customFormat="1" ht="14.4" customHeight="1">
      <c r="A239" s="34"/>
      <c r="B239" s="35"/>
      <c r="C239" s="174" t="s">
        <v>315</v>
      </c>
      <c r="D239" s="174" t="s">
        <v>128</v>
      </c>
      <c r="E239" s="175" t="s">
        <v>322</v>
      </c>
      <c r="F239" s="176" t="s">
        <v>323</v>
      </c>
      <c r="G239" s="177" t="s">
        <v>156</v>
      </c>
      <c r="H239" s="178">
        <v>0.218</v>
      </c>
      <c r="I239" s="179"/>
      <c r="J239" s="180">
        <f>ROUND(I239*H239,2)</f>
        <v>0</v>
      </c>
      <c r="K239" s="176" t="s">
        <v>40</v>
      </c>
      <c r="L239" s="39"/>
      <c r="M239" s="181" t="s">
        <v>40</v>
      </c>
      <c r="N239" s="182" t="s">
        <v>51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5" t="s">
        <v>176</v>
      </c>
      <c r="AT239" s="185" t="s">
        <v>128</v>
      </c>
      <c r="AU239" s="185" t="s">
        <v>88</v>
      </c>
      <c r="AY239" s="17" t="s">
        <v>125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7" t="s">
        <v>133</v>
      </c>
      <c r="BK239" s="186">
        <f>ROUND(I239*H239,2)</f>
        <v>0</v>
      </c>
      <c r="BL239" s="17" t="s">
        <v>176</v>
      </c>
      <c r="BM239" s="185" t="s">
        <v>324</v>
      </c>
    </row>
    <row r="240" spans="1:65" s="2" customFormat="1" ht="10.199999999999999">
      <c r="A240" s="34"/>
      <c r="B240" s="35"/>
      <c r="C240" s="36"/>
      <c r="D240" s="187" t="s">
        <v>135</v>
      </c>
      <c r="E240" s="36"/>
      <c r="F240" s="188" t="s">
        <v>323</v>
      </c>
      <c r="G240" s="36"/>
      <c r="H240" s="36"/>
      <c r="I240" s="189"/>
      <c r="J240" s="36"/>
      <c r="K240" s="36"/>
      <c r="L240" s="39"/>
      <c r="M240" s="190"/>
      <c r="N240" s="191"/>
      <c r="O240" s="65"/>
      <c r="P240" s="65"/>
      <c r="Q240" s="65"/>
      <c r="R240" s="65"/>
      <c r="S240" s="65"/>
      <c r="T240" s="6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135</v>
      </c>
      <c r="AU240" s="17" t="s">
        <v>88</v>
      </c>
    </row>
    <row r="241" spans="1:65" s="13" customFormat="1" ht="10.199999999999999">
      <c r="B241" s="192"/>
      <c r="C241" s="193"/>
      <c r="D241" s="187" t="s">
        <v>137</v>
      </c>
      <c r="E241" s="194" t="s">
        <v>40</v>
      </c>
      <c r="F241" s="195" t="s">
        <v>462</v>
      </c>
      <c r="G241" s="193"/>
      <c r="H241" s="194" t="s">
        <v>40</v>
      </c>
      <c r="I241" s="196"/>
      <c r="J241" s="193"/>
      <c r="K241" s="193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137</v>
      </c>
      <c r="AU241" s="201" t="s">
        <v>88</v>
      </c>
      <c r="AV241" s="13" t="s">
        <v>86</v>
      </c>
      <c r="AW241" s="13" t="s">
        <v>38</v>
      </c>
      <c r="AX241" s="13" t="s">
        <v>78</v>
      </c>
      <c r="AY241" s="201" t="s">
        <v>125</v>
      </c>
    </row>
    <row r="242" spans="1:65" s="13" customFormat="1" ht="20.399999999999999">
      <c r="B242" s="192"/>
      <c r="C242" s="193"/>
      <c r="D242" s="187" t="s">
        <v>137</v>
      </c>
      <c r="E242" s="194" t="s">
        <v>40</v>
      </c>
      <c r="F242" s="195" t="s">
        <v>326</v>
      </c>
      <c r="G242" s="193"/>
      <c r="H242" s="194" t="s">
        <v>40</v>
      </c>
      <c r="I242" s="196"/>
      <c r="J242" s="193"/>
      <c r="K242" s="193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137</v>
      </c>
      <c r="AU242" s="201" t="s">
        <v>88</v>
      </c>
      <c r="AV242" s="13" t="s">
        <v>86</v>
      </c>
      <c r="AW242" s="13" t="s">
        <v>38</v>
      </c>
      <c r="AX242" s="13" t="s">
        <v>78</v>
      </c>
      <c r="AY242" s="201" t="s">
        <v>125</v>
      </c>
    </row>
    <row r="243" spans="1:65" s="13" customFormat="1" ht="10.199999999999999">
      <c r="B243" s="192"/>
      <c r="C243" s="193"/>
      <c r="D243" s="187" t="s">
        <v>137</v>
      </c>
      <c r="E243" s="194" t="s">
        <v>40</v>
      </c>
      <c r="F243" s="195" t="s">
        <v>463</v>
      </c>
      <c r="G243" s="193"/>
      <c r="H243" s="194" t="s">
        <v>40</v>
      </c>
      <c r="I243" s="196"/>
      <c r="J243" s="193"/>
      <c r="K243" s="193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137</v>
      </c>
      <c r="AU243" s="201" t="s">
        <v>88</v>
      </c>
      <c r="AV243" s="13" t="s">
        <v>86</v>
      </c>
      <c r="AW243" s="13" t="s">
        <v>38</v>
      </c>
      <c r="AX243" s="13" t="s">
        <v>78</v>
      </c>
      <c r="AY243" s="201" t="s">
        <v>125</v>
      </c>
    </row>
    <row r="244" spans="1:65" s="14" customFormat="1" ht="10.199999999999999">
      <c r="B244" s="202"/>
      <c r="C244" s="203"/>
      <c r="D244" s="187" t="s">
        <v>137</v>
      </c>
      <c r="E244" s="204" t="s">
        <v>40</v>
      </c>
      <c r="F244" s="205" t="s">
        <v>464</v>
      </c>
      <c r="G244" s="203"/>
      <c r="H244" s="206">
        <v>0.17399999999999999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137</v>
      </c>
      <c r="AU244" s="212" t="s">
        <v>88</v>
      </c>
      <c r="AV244" s="14" t="s">
        <v>88</v>
      </c>
      <c r="AW244" s="14" t="s">
        <v>38</v>
      </c>
      <c r="AX244" s="14" t="s">
        <v>78</v>
      </c>
      <c r="AY244" s="212" t="s">
        <v>125</v>
      </c>
    </row>
    <row r="245" spans="1:65" s="13" customFormat="1" ht="10.199999999999999">
      <c r="B245" s="192"/>
      <c r="C245" s="193"/>
      <c r="D245" s="187" t="s">
        <v>137</v>
      </c>
      <c r="E245" s="194" t="s">
        <v>40</v>
      </c>
      <c r="F245" s="195" t="s">
        <v>465</v>
      </c>
      <c r="G245" s="193"/>
      <c r="H245" s="194" t="s">
        <v>40</v>
      </c>
      <c r="I245" s="196"/>
      <c r="J245" s="193"/>
      <c r="K245" s="193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137</v>
      </c>
      <c r="AU245" s="201" t="s">
        <v>88</v>
      </c>
      <c r="AV245" s="13" t="s">
        <v>86</v>
      </c>
      <c r="AW245" s="13" t="s">
        <v>38</v>
      </c>
      <c r="AX245" s="13" t="s">
        <v>78</v>
      </c>
      <c r="AY245" s="201" t="s">
        <v>125</v>
      </c>
    </row>
    <row r="246" spans="1:65" s="14" customFormat="1" ht="10.199999999999999">
      <c r="B246" s="202"/>
      <c r="C246" s="203"/>
      <c r="D246" s="187" t="s">
        <v>137</v>
      </c>
      <c r="E246" s="204" t="s">
        <v>40</v>
      </c>
      <c r="F246" s="205" t="s">
        <v>466</v>
      </c>
      <c r="G246" s="203"/>
      <c r="H246" s="206">
        <v>4.3999999999999997E-2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137</v>
      </c>
      <c r="AU246" s="212" t="s">
        <v>88</v>
      </c>
      <c r="AV246" s="14" t="s">
        <v>88</v>
      </c>
      <c r="AW246" s="14" t="s">
        <v>38</v>
      </c>
      <c r="AX246" s="14" t="s">
        <v>78</v>
      </c>
      <c r="AY246" s="212" t="s">
        <v>125</v>
      </c>
    </row>
    <row r="247" spans="1:65" s="15" customFormat="1" ht="10.199999999999999">
      <c r="B247" s="213"/>
      <c r="C247" s="214"/>
      <c r="D247" s="187" t="s">
        <v>137</v>
      </c>
      <c r="E247" s="215" t="s">
        <v>40</v>
      </c>
      <c r="F247" s="216" t="s">
        <v>255</v>
      </c>
      <c r="G247" s="214"/>
      <c r="H247" s="217">
        <v>0.21799999999999997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137</v>
      </c>
      <c r="AU247" s="223" t="s">
        <v>88</v>
      </c>
      <c r="AV247" s="15" t="s">
        <v>133</v>
      </c>
      <c r="AW247" s="15" t="s">
        <v>38</v>
      </c>
      <c r="AX247" s="15" t="s">
        <v>86</v>
      </c>
      <c r="AY247" s="223" t="s">
        <v>125</v>
      </c>
    </row>
    <row r="248" spans="1:65" s="2" customFormat="1" ht="14.4" customHeight="1">
      <c r="A248" s="34"/>
      <c r="B248" s="35"/>
      <c r="C248" s="174" t="s">
        <v>321</v>
      </c>
      <c r="D248" s="174" t="s">
        <v>128</v>
      </c>
      <c r="E248" s="175" t="s">
        <v>331</v>
      </c>
      <c r="F248" s="176" t="s">
        <v>332</v>
      </c>
      <c r="G248" s="177" t="s">
        <v>156</v>
      </c>
      <c r="H248" s="178">
        <v>1.635</v>
      </c>
      <c r="I248" s="179"/>
      <c r="J248" s="180">
        <f>ROUND(I248*H248,2)</f>
        <v>0</v>
      </c>
      <c r="K248" s="176" t="s">
        <v>40</v>
      </c>
      <c r="L248" s="39"/>
      <c r="M248" s="181" t="s">
        <v>40</v>
      </c>
      <c r="N248" s="182" t="s">
        <v>51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5" t="s">
        <v>176</v>
      </c>
      <c r="AT248" s="185" t="s">
        <v>128</v>
      </c>
      <c r="AU248" s="185" t="s">
        <v>88</v>
      </c>
      <c r="AY248" s="17" t="s">
        <v>125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7" t="s">
        <v>133</v>
      </c>
      <c r="BK248" s="186">
        <f>ROUND(I248*H248,2)</f>
        <v>0</v>
      </c>
      <c r="BL248" s="17" t="s">
        <v>176</v>
      </c>
      <c r="BM248" s="185" t="s">
        <v>333</v>
      </c>
    </row>
    <row r="249" spans="1:65" s="2" customFormat="1" ht="19.2">
      <c r="A249" s="34"/>
      <c r="B249" s="35"/>
      <c r="C249" s="36"/>
      <c r="D249" s="187" t="s">
        <v>135</v>
      </c>
      <c r="E249" s="36"/>
      <c r="F249" s="188" t="s">
        <v>334</v>
      </c>
      <c r="G249" s="36"/>
      <c r="H249" s="36"/>
      <c r="I249" s="189"/>
      <c r="J249" s="36"/>
      <c r="K249" s="36"/>
      <c r="L249" s="39"/>
      <c r="M249" s="190"/>
      <c r="N249" s="191"/>
      <c r="O249" s="65"/>
      <c r="P249" s="65"/>
      <c r="Q249" s="65"/>
      <c r="R249" s="65"/>
      <c r="S249" s="65"/>
      <c r="T249" s="6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135</v>
      </c>
      <c r="AU249" s="17" t="s">
        <v>88</v>
      </c>
    </row>
    <row r="250" spans="1:65" s="12" customFormat="1" ht="22.8" customHeight="1">
      <c r="B250" s="158"/>
      <c r="C250" s="159"/>
      <c r="D250" s="160" t="s">
        <v>77</v>
      </c>
      <c r="E250" s="172" t="s">
        <v>335</v>
      </c>
      <c r="F250" s="172" t="s">
        <v>336</v>
      </c>
      <c r="G250" s="159"/>
      <c r="H250" s="159"/>
      <c r="I250" s="162"/>
      <c r="J250" s="173">
        <f>BK250</f>
        <v>0</v>
      </c>
      <c r="K250" s="159"/>
      <c r="L250" s="164"/>
      <c r="M250" s="165"/>
      <c r="N250" s="166"/>
      <c r="O250" s="166"/>
      <c r="P250" s="167">
        <f>SUM(P251:P298)</f>
        <v>0</v>
      </c>
      <c r="Q250" s="166"/>
      <c r="R250" s="167">
        <f>SUM(R251:R298)</f>
        <v>16.746119999999998</v>
      </c>
      <c r="S250" s="166"/>
      <c r="T250" s="168">
        <f>SUM(T251:T298)</f>
        <v>15.389999999999999</v>
      </c>
      <c r="AR250" s="169" t="s">
        <v>88</v>
      </c>
      <c r="AT250" s="170" t="s">
        <v>77</v>
      </c>
      <c r="AU250" s="170" t="s">
        <v>86</v>
      </c>
      <c r="AY250" s="169" t="s">
        <v>125</v>
      </c>
      <c r="BK250" s="171">
        <f>SUM(BK251:BK298)</f>
        <v>0</v>
      </c>
    </row>
    <row r="251" spans="1:65" s="2" customFormat="1" ht="14.4" customHeight="1">
      <c r="A251" s="34"/>
      <c r="B251" s="35"/>
      <c r="C251" s="174" t="s">
        <v>330</v>
      </c>
      <c r="D251" s="174" t="s">
        <v>128</v>
      </c>
      <c r="E251" s="175" t="s">
        <v>338</v>
      </c>
      <c r="F251" s="176" t="s">
        <v>339</v>
      </c>
      <c r="G251" s="177" t="s">
        <v>131</v>
      </c>
      <c r="H251" s="178">
        <v>283.5</v>
      </c>
      <c r="I251" s="179"/>
      <c r="J251" s="180">
        <f>ROUND(I251*H251,2)</f>
        <v>0</v>
      </c>
      <c r="K251" s="176" t="s">
        <v>40</v>
      </c>
      <c r="L251" s="39"/>
      <c r="M251" s="181" t="s">
        <v>40</v>
      </c>
      <c r="N251" s="182" t="s">
        <v>51</v>
      </c>
      <c r="O251" s="65"/>
      <c r="P251" s="183">
        <f>O251*H251</f>
        <v>0</v>
      </c>
      <c r="Q251" s="183">
        <v>3.2000000000000003E-4</v>
      </c>
      <c r="R251" s="183">
        <f>Q251*H251</f>
        <v>9.0720000000000009E-2</v>
      </c>
      <c r="S251" s="183">
        <v>0</v>
      </c>
      <c r="T251" s="18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5" t="s">
        <v>176</v>
      </c>
      <c r="AT251" s="185" t="s">
        <v>128</v>
      </c>
      <c r="AU251" s="185" t="s">
        <v>88</v>
      </c>
      <c r="AY251" s="17" t="s">
        <v>125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7" t="s">
        <v>133</v>
      </c>
      <c r="BK251" s="186">
        <f>ROUND(I251*H251,2)</f>
        <v>0</v>
      </c>
      <c r="BL251" s="17" t="s">
        <v>176</v>
      </c>
      <c r="BM251" s="185" t="s">
        <v>340</v>
      </c>
    </row>
    <row r="252" spans="1:65" s="2" customFormat="1" ht="10.199999999999999">
      <c r="A252" s="34"/>
      <c r="B252" s="35"/>
      <c r="C252" s="36"/>
      <c r="D252" s="187" t="s">
        <v>135</v>
      </c>
      <c r="E252" s="36"/>
      <c r="F252" s="188" t="s">
        <v>339</v>
      </c>
      <c r="G252" s="36"/>
      <c r="H252" s="36"/>
      <c r="I252" s="189"/>
      <c r="J252" s="36"/>
      <c r="K252" s="36"/>
      <c r="L252" s="39"/>
      <c r="M252" s="190"/>
      <c r="N252" s="191"/>
      <c r="O252" s="65"/>
      <c r="P252" s="65"/>
      <c r="Q252" s="65"/>
      <c r="R252" s="65"/>
      <c r="S252" s="65"/>
      <c r="T252" s="6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135</v>
      </c>
      <c r="AU252" s="17" t="s">
        <v>88</v>
      </c>
    </row>
    <row r="253" spans="1:65" s="13" customFormat="1" ht="10.199999999999999">
      <c r="B253" s="192"/>
      <c r="C253" s="193"/>
      <c r="D253" s="187" t="s">
        <v>137</v>
      </c>
      <c r="E253" s="194" t="s">
        <v>40</v>
      </c>
      <c r="F253" s="195" t="s">
        <v>414</v>
      </c>
      <c r="G253" s="193"/>
      <c r="H253" s="194" t="s">
        <v>40</v>
      </c>
      <c r="I253" s="196"/>
      <c r="J253" s="193"/>
      <c r="K253" s="193"/>
      <c r="L253" s="197"/>
      <c r="M253" s="198"/>
      <c r="N253" s="199"/>
      <c r="O253" s="199"/>
      <c r="P253" s="199"/>
      <c r="Q253" s="199"/>
      <c r="R253" s="199"/>
      <c r="S253" s="199"/>
      <c r="T253" s="200"/>
      <c r="AT253" s="201" t="s">
        <v>137</v>
      </c>
      <c r="AU253" s="201" t="s">
        <v>88</v>
      </c>
      <c r="AV253" s="13" t="s">
        <v>86</v>
      </c>
      <c r="AW253" s="13" t="s">
        <v>38</v>
      </c>
      <c r="AX253" s="13" t="s">
        <v>78</v>
      </c>
      <c r="AY253" s="201" t="s">
        <v>125</v>
      </c>
    </row>
    <row r="254" spans="1:65" s="13" customFormat="1" ht="20.399999999999999">
      <c r="B254" s="192"/>
      <c r="C254" s="193"/>
      <c r="D254" s="187" t="s">
        <v>137</v>
      </c>
      <c r="E254" s="194" t="s">
        <v>40</v>
      </c>
      <c r="F254" s="195" t="s">
        <v>467</v>
      </c>
      <c r="G254" s="193"/>
      <c r="H254" s="194" t="s">
        <v>40</v>
      </c>
      <c r="I254" s="196"/>
      <c r="J254" s="193"/>
      <c r="K254" s="193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137</v>
      </c>
      <c r="AU254" s="201" t="s">
        <v>88</v>
      </c>
      <c r="AV254" s="13" t="s">
        <v>86</v>
      </c>
      <c r="AW254" s="13" t="s">
        <v>38</v>
      </c>
      <c r="AX254" s="13" t="s">
        <v>78</v>
      </c>
      <c r="AY254" s="201" t="s">
        <v>125</v>
      </c>
    </row>
    <row r="255" spans="1:65" s="13" customFormat="1" ht="10.199999999999999">
      <c r="B255" s="192"/>
      <c r="C255" s="193"/>
      <c r="D255" s="187" t="s">
        <v>137</v>
      </c>
      <c r="E255" s="194" t="s">
        <v>40</v>
      </c>
      <c r="F255" s="195" t="s">
        <v>342</v>
      </c>
      <c r="G255" s="193"/>
      <c r="H255" s="194" t="s">
        <v>40</v>
      </c>
      <c r="I255" s="196"/>
      <c r="J255" s="193"/>
      <c r="K255" s="193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137</v>
      </c>
      <c r="AU255" s="201" t="s">
        <v>88</v>
      </c>
      <c r="AV255" s="13" t="s">
        <v>86</v>
      </c>
      <c r="AW255" s="13" t="s">
        <v>38</v>
      </c>
      <c r="AX255" s="13" t="s">
        <v>78</v>
      </c>
      <c r="AY255" s="201" t="s">
        <v>125</v>
      </c>
    </row>
    <row r="256" spans="1:65" s="14" customFormat="1" ht="10.199999999999999">
      <c r="B256" s="202"/>
      <c r="C256" s="203"/>
      <c r="D256" s="187" t="s">
        <v>137</v>
      </c>
      <c r="E256" s="204" t="s">
        <v>40</v>
      </c>
      <c r="F256" s="205" t="s">
        <v>468</v>
      </c>
      <c r="G256" s="203"/>
      <c r="H256" s="206">
        <v>283.5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137</v>
      </c>
      <c r="AU256" s="212" t="s">
        <v>88</v>
      </c>
      <c r="AV256" s="14" t="s">
        <v>88</v>
      </c>
      <c r="AW256" s="14" t="s">
        <v>38</v>
      </c>
      <c r="AX256" s="14" t="s">
        <v>86</v>
      </c>
      <c r="AY256" s="212" t="s">
        <v>125</v>
      </c>
    </row>
    <row r="257" spans="1:65" s="2" customFormat="1" ht="14.4" customHeight="1">
      <c r="A257" s="34"/>
      <c r="B257" s="35"/>
      <c r="C257" s="174" t="s">
        <v>337</v>
      </c>
      <c r="D257" s="174" t="s">
        <v>128</v>
      </c>
      <c r="E257" s="175" t="s">
        <v>345</v>
      </c>
      <c r="F257" s="176" t="s">
        <v>346</v>
      </c>
      <c r="G257" s="177" t="s">
        <v>131</v>
      </c>
      <c r="H257" s="178">
        <v>56.5</v>
      </c>
      <c r="I257" s="179"/>
      <c r="J257" s="180">
        <f>ROUND(I257*H257,2)</f>
        <v>0</v>
      </c>
      <c r="K257" s="176" t="s">
        <v>132</v>
      </c>
      <c r="L257" s="39"/>
      <c r="M257" s="181" t="s">
        <v>40</v>
      </c>
      <c r="N257" s="182" t="s">
        <v>51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5" t="s">
        <v>176</v>
      </c>
      <c r="AT257" s="185" t="s">
        <v>128</v>
      </c>
      <c r="AU257" s="185" t="s">
        <v>88</v>
      </c>
      <c r="AY257" s="17" t="s">
        <v>125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7" t="s">
        <v>133</v>
      </c>
      <c r="BK257" s="186">
        <f>ROUND(I257*H257,2)</f>
        <v>0</v>
      </c>
      <c r="BL257" s="17" t="s">
        <v>176</v>
      </c>
      <c r="BM257" s="185" t="s">
        <v>347</v>
      </c>
    </row>
    <row r="258" spans="1:65" s="2" customFormat="1" ht="19.2">
      <c r="A258" s="34"/>
      <c r="B258" s="35"/>
      <c r="C258" s="36"/>
      <c r="D258" s="187" t="s">
        <v>135</v>
      </c>
      <c r="E258" s="36"/>
      <c r="F258" s="188" t="s">
        <v>348</v>
      </c>
      <c r="G258" s="36"/>
      <c r="H258" s="36"/>
      <c r="I258" s="189"/>
      <c r="J258" s="36"/>
      <c r="K258" s="36"/>
      <c r="L258" s="39"/>
      <c r="M258" s="190"/>
      <c r="N258" s="191"/>
      <c r="O258" s="65"/>
      <c r="P258" s="65"/>
      <c r="Q258" s="65"/>
      <c r="R258" s="65"/>
      <c r="S258" s="65"/>
      <c r="T258" s="6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135</v>
      </c>
      <c r="AU258" s="17" t="s">
        <v>88</v>
      </c>
    </row>
    <row r="259" spans="1:65" s="13" customFormat="1" ht="10.199999999999999">
      <c r="B259" s="192"/>
      <c r="C259" s="193"/>
      <c r="D259" s="187" t="s">
        <v>137</v>
      </c>
      <c r="E259" s="194" t="s">
        <v>40</v>
      </c>
      <c r="F259" s="195" t="s">
        <v>469</v>
      </c>
      <c r="G259" s="193"/>
      <c r="H259" s="194" t="s">
        <v>40</v>
      </c>
      <c r="I259" s="196"/>
      <c r="J259" s="193"/>
      <c r="K259" s="193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137</v>
      </c>
      <c r="AU259" s="201" t="s">
        <v>88</v>
      </c>
      <c r="AV259" s="13" t="s">
        <v>86</v>
      </c>
      <c r="AW259" s="13" t="s">
        <v>38</v>
      </c>
      <c r="AX259" s="13" t="s">
        <v>78</v>
      </c>
      <c r="AY259" s="201" t="s">
        <v>125</v>
      </c>
    </row>
    <row r="260" spans="1:65" s="13" customFormat="1" ht="10.199999999999999">
      <c r="B260" s="192"/>
      <c r="C260" s="193"/>
      <c r="D260" s="187" t="s">
        <v>137</v>
      </c>
      <c r="E260" s="194" t="s">
        <v>40</v>
      </c>
      <c r="F260" s="195" t="s">
        <v>470</v>
      </c>
      <c r="G260" s="193"/>
      <c r="H260" s="194" t="s">
        <v>40</v>
      </c>
      <c r="I260" s="196"/>
      <c r="J260" s="193"/>
      <c r="K260" s="193"/>
      <c r="L260" s="197"/>
      <c r="M260" s="198"/>
      <c r="N260" s="199"/>
      <c r="O260" s="199"/>
      <c r="P260" s="199"/>
      <c r="Q260" s="199"/>
      <c r="R260" s="199"/>
      <c r="S260" s="199"/>
      <c r="T260" s="200"/>
      <c r="AT260" s="201" t="s">
        <v>137</v>
      </c>
      <c r="AU260" s="201" t="s">
        <v>88</v>
      </c>
      <c r="AV260" s="13" t="s">
        <v>86</v>
      </c>
      <c r="AW260" s="13" t="s">
        <v>38</v>
      </c>
      <c r="AX260" s="13" t="s">
        <v>78</v>
      </c>
      <c r="AY260" s="201" t="s">
        <v>125</v>
      </c>
    </row>
    <row r="261" spans="1:65" s="14" customFormat="1" ht="10.199999999999999">
      <c r="B261" s="202"/>
      <c r="C261" s="203"/>
      <c r="D261" s="187" t="s">
        <v>137</v>
      </c>
      <c r="E261" s="204" t="s">
        <v>40</v>
      </c>
      <c r="F261" s="205" t="s">
        <v>471</v>
      </c>
      <c r="G261" s="203"/>
      <c r="H261" s="206">
        <v>56.5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137</v>
      </c>
      <c r="AU261" s="212" t="s">
        <v>88</v>
      </c>
      <c r="AV261" s="14" t="s">
        <v>88</v>
      </c>
      <c r="AW261" s="14" t="s">
        <v>38</v>
      </c>
      <c r="AX261" s="14" t="s">
        <v>86</v>
      </c>
      <c r="AY261" s="212" t="s">
        <v>125</v>
      </c>
    </row>
    <row r="262" spans="1:65" s="2" customFormat="1" ht="14.4" customHeight="1">
      <c r="A262" s="34"/>
      <c r="B262" s="35"/>
      <c r="C262" s="174" t="s">
        <v>344</v>
      </c>
      <c r="D262" s="174" t="s">
        <v>128</v>
      </c>
      <c r="E262" s="175" t="s">
        <v>353</v>
      </c>
      <c r="F262" s="176" t="s">
        <v>354</v>
      </c>
      <c r="G262" s="177" t="s">
        <v>131</v>
      </c>
      <c r="H262" s="178">
        <v>570</v>
      </c>
      <c r="I262" s="179"/>
      <c r="J262" s="180">
        <f>ROUND(I262*H262,2)</f>
        <v>0</v>
      </c>
      <c r="K262" s="176" t="s">
        <v>40</v>
      </c>
      <c r="L262" s="39"/>
      <c r="M262" s="181" t="s">
        <v>40</v>
      </c>
      <c r="N262" s="182" t="s">
        <v>51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5" t="s">
        <v>176</v>
      </c>
      <c r="AT262" s="185" t="s">
        <v>128</v>
      </c>
      <c r="AU262" s="185" t="s">
        <v>88</v>
      </c>
      <c r="AY262" s="17" t="s">
        <v>125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7" t="s">
        <v>133</v>
      </c>
      <c r="BK262" s="186">
        <f>ROUND(I262*H262,2)</f>
        <v>0</v>
      </c>
      <c r="BL262" s="17" t="s">
        <v>176</v>
      </c>
      <c r="BM262" s="185" t="s">
        <v>355</v>
      </c>
    </row>
    <row r="263" spans="1:65" s="2" customFormat="1" ht="10.199999999999999">
      <c r="A263" s="34"/>
      <c r="B263" s="35"/>
      <c r="C263" s="36"/>
      <c r="D263" s="187" t="s">
        <v>135</v>
      </c>
      <c r="E263" s="36"/>
      <c r="F263" s="188" t="s">
        <v>356</v>
      </c>
      <c r="G263" s="36"/>
      <c r="H263" s="36"/>
      <c r="I263" s="189"/>
      <c r="J263" s="36"/>
      <c r="K263" s="36"/>
      <c r="L263" s="39"/>
      <c r="M263" s="190"/>
      <c r="N263" s="191"/>
      <c r="O263" s="65"/>
      <c r="P263" s="65"/>
      <c r="Q263" s="65"/>
      <c r="R263" s="65"/>
      <c r="S263" s="65"/>
      <c r="T263" s="6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135</v>
      </c>
      <c r="AU263" s="17" t="s">
        <v>88</v>
      </c>
    </row>
    <row r="264" spans="1:65" s="13" customFormat="1" ht="10.199999999999999">
      <c r="B264" s="192"/>
      <c r="C264" s="193"/>
      <c r="D264" s="187" t="s">
        <v>137</v>
      </c>
      <c r="E264" s="194" t="s">
        <v>40</v>
      </c>
      <c r="F264" s="195" t="s">
        <v>469</v>
      </c>
      <c r="G264" s="193"/>
      <c r="H264" s="194" t="s">
        <v>40</v>
      </c>
      <c r="I264" s="196"/>
      <c r="J264" s="193"/>
      <c r="K264" s="193"/>
      <c r="L264" s="197"/>
      <c r="M264" s="198"/>
      <c r="N264" s="199"/>
      <c r="O264" s="199"/>
      <c r="P264" s="199"/>
      <c r="Q264" s="199"/>
      <c r="R264" s="199"/>
      <c r="S264" s="199"/>
      <c r="T264" s="200"/>
      <c r="AT264" s="201" t="s">
        <v>137</v>
      </c>
      <c r="AU264" s="201" t="s">
        <v>88</v>
      </c>
      <c r="AV264" s="13" t="s">
        <v>86</v>
      </c>
      <c r="AW264" s="13" t="s">
        <v>38</v>
      </c>
      <c r="AX264" s="13" t="s">
        <v>78</v>
      </c>
      <c r="AY264" s="201" t="s">
        <v>125</v>
      </c>
    </row>
    <row r="265" spans="1:65" s="13" customFormat="1" ht="10.199999999999999">
      <c r="B265" s="192"/>
      <c r="C265" s="193"/>
      <c r="D265" s="187" t="s">
        <v>137</v>
      </c>
      <c r="E265" s="194" t="s">
        <v>40</v>
      </c>
      <c r="F265" s="195" t="s">
        <v>472</v>
      </c>
      <c r="G265" s="193"/>
      <c r="H265" s="194" t="s">
        <v>40</v>
      </c>
      <c r="I265" s="196"/>
      <c r="J265" s="193"/>
      <c r="K265" s="193"/>
      <c r="L265" s="197"/>
      <c r="M265" s="198"/>
      <c r="N265" s="199"/>
      <c r="O265" s="199"/>
      <c r="P265" s="199"/>
      <c r="Q265" s="199"/>
      <c r="R265" s="199"/>
      <c r="S265" s="199"/>
      <c r="T265" s="200"/>
      <c r="AT265" s="201" t="s">
        <v>137</v>
      </c>
      <c r="AU265" s="201" t="s">
        <v>88</v>
      </c>
      <c r="AV265" s="13" t="s">
        <v>86</v>
      </c>
      <c r="AW265" s="13" t="s">
        <v>38</v>
      </c>
      <c r="AX265" s="13" t="s">
        <v>78</v>
      </c>
      <c r="AY265" s="201" t="s">
        <v>125</v>
      </c>
    </row>
    <row r="266" spans="1:65" s="14" customFormat="1" ht="10.199999999999999">
      <c r="B266" s="202"/>
      <c r="C266" s="203"/>
      <c r="D266" s="187" t="s">
        <v>137</v>
      </c>
      <c r="E266" s="204" t="s">
        <v>40</v>
      </c>
      <c r="F266" s="205" t="s">
        <v>473</v>
      </c>
      <c r="G266" s="203"/>
      <c r="H266" s="206">
        <v>570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137</v>
      </c>
      <c r="AU266" s="212" t="s">
        <v>88</v>
      </c>
      <c r="AV266" s="14" t="s">
        <v>88</v>
      </c>
      <c r="AW266" s="14" t="s">
        <v>38</v>
      </c>
      <c r="AX266" s="14" t="s">
        <v>86</v>
      </c>
      <c r="AY266" s="212" t="s">
        <v>125</v>
      </c>
    </row>
    <row r="267" spans="1:65" s="2" customFormat="1" ht="14.4" customHeight="1">
      <c r="A267" s="34"/>
      <c r="B267" s="35"/>
      <c r="C267" s="174" t="s">
        <v>352</v>
      </c>
      <c r="D267" s="174" t="s">
        <v>128</v>
      </c>
      <c r="E267" s="175" t="s">
        <v>359</v>
      </c>
      <c r="F267" s="176" t="s">
        <v>360</v>
      </c>
      <c r="G267" s="177" t="s">
        <v>131</v>
      </c>
      <c r="H267" s="178">
        <v>570</v>
      </c>
      <c r="I267" s="179"/>
      <c r="J267" s="180">
        <f>ROUND(I267*H267,2)</f>
        <v>0</v>
      </c>
      <c r="K267" s="176" t="s">
        <v>132</v>
      </c>
      <c r="L267" s="39"/>
      <c r="M267" s="181" t="s">
        <v>40</v>
      </c>
      <c r="N267" s="182" t="s">
        <v>51</v>
      </c>
      <c r="O267" s="65"/>
      <c r="P267" s="183">
        <f>O267*H267</f>
        <v>0</v>
      </c>
      <c r="Q267" s="183">
        <v>1.2999999999999999E-2</v>
      </c>
      <c r="R267" s="183">
        <f>Q267*H267</f>
        <v>7.4099999999999993</v>
      </c>
      <c r="S267" s="183">
        <v>1.2999999999999999E-2</v>
      </c>
      <c r="T267" s="184">
        <f>S267*H267</f>
        <v>7.4099999999999993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5" t="s">
        <v>176</v>
      </c>
      <c r="AT267" s="185" t="s">
        <v>128</v>
      </c>
      <c r="AU267" s="185" t="s">
        <v>88</v>
      </c>
      <c r="AY267" s="17" t="s">
        <v>125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7" t="s">
        <v>133</v>
      </c>
      <c r="BK267" s="186">
        <f>ROUND(I267*H267,2)</f>
        <v>0</v>
      </c>
      <c r="BL267" s="17" t="s">
        <v>176</v>
      </c>
      <c r="BM267" s="185" t="s">
        <v>361</v>
      </c>
    </row>
    <row r="268" spans="1:65" s="2" customFormat="1" ht="19.2">
      <c r="A268" s="34"/>
      <c r="B268" s="35"/>
      <c r="C268" s="36"/>
      <c r="D268" s="187" t="s">
        <v>135</v>
      </c>
      <c r="E268" s="36"/>
      <c r="F268" s="188" t="s">
        <v>362</v>
      </c>
      <c r="G268" s="36"/>
      <c r="H268" s="36"/>
      <c r="I268" s="189"/>
      <c r="J268" s="36"/>
      <c r="K268" s="36"/>
      <c r="L268" s="39"/>
      <c r="M268" s="190"/>
      <c r="N268" s="191"/>
      <c r="O268" s="65"/>
      <c r="P268" s="65"/>
      <c r="Q268" s="65"/>
      <c r="R268" s="65"/>
      <c r="S268" s="65"/>
      <c r="T268" s="6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135</v>
      </c>
      <c r="AU268" s="17" t="s">
        <v>88</v>
      </c>
    </row>
    <row r="269" spans="1:65" s="13" customFormat="1" ht="10.199999999999999">
      <c r="B269" s="192"/>
      <c r="C269" s="193"/>
      <c r="D269" s="187" t="s">
        <v>137</v>
      </c>
      <c r="E269" s="194" t="s">
        <v>40</v>
      </c>
      <c r="F269" s="195" t="s">
        <v>474</v>
      </c>
      <c r="G269" s="193"/>
      <c r="H269" s="194" t="s">
        <v>40</v>
      </c>
      <c r="I269" s="196"/>
      <c r="J269" s="193"/>
      <c r="K269" s="193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137</v>
      </c>
      <c r="AU269" s="201" t="s">
        <v>88</v>
      </c>
      <c r="AV269" s="13" t="s">
        <v>86</v>
      </c>
      <c r="AW269" s="13" t="s">
        <v>38</v>
      </c>
      <c r="AX269" s="13" t="s">
        <v>78</v>
      </c>
      <c r="AY269" s="201" t="s">
        <v>125</v>
      </c>
    </row>
    <row r="270" spans="1:65" s="14" customFormat="1" ht="10.199999999999999">
      <c r="B270" s="202"/>
      <c r="C270" s="203"/>
      <c r="D270" s="187" t="s">
        <v>137</v>
      </c>
      <c r="E270" s="204" t="s">
        <v>40</v>
      </c>
      <c r="F270" s="205" t="s">
        <v>473</v>
      </c>
      <c r="G270" s="203"/>
      <c r="H270" s="206">
        <v>570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137</v>
      </c>
      <c r="AU270" s="212" t="s">
        <v>88</v>
      </c>
      <c r="AV270" s="14" t="s">
        <v>88</v>
      </c>
      <c r="AW270" s="14" t="s">
        <v>38</v>
      </c>
      <c r="AX270" s="14" t="s">
        <v>86</v>
      </c>
      <c r="AY270" s="212" t="s">
        <v>125</v>
      </c>
    </row>
    <row r="271" spans="1:65" s="2" customFormat="1" ht="14.4" customHeight="1">
      <c r="A271" s="34"/>
      <c r="B271" s="35"/>
      <c r="C271" s="174" t="s">
        <v>261</v>
      </c>
      <c r="D271" s="174" t="s">
        <v>128</v>
      </c>
      <c r="E271" s="175" t="s">
        <v>365</v>
      </c>
      <c r="F271" s="176" t="s">
        <v>360</v>
      </c>
      <c r="G271" s="177" t="s">
        <v>131</v>
      </c>
      <c r="H271" s="178">
        <v>570</v>
      </c>
      <c r="I271" s="179"/>
      <c r="J271" s="180">
        <f>ROUND(I271*H271,2)</f>
        <v>0</v>
      </c>
      <c r="K271" s="176" t="s">
        <v>40</v>
      </c>
      <c r="L271" s="39"/>
      <c r="M271" s="181" t="s">
        <v>40</v>
      </c>
      <c r="N271" s="182" t="s">
        <v>51</v>
      </c>
      <c r="O271" s="65"/>
      <c r="P271" s="183">
        <f>O271*H271</f>
        <v>0</v>
      </c>
      <c r="Q271" s="183">
        <v>3.0000000000000001E-3</v>
      </c>
      <c r="R271" s="183">
        <f>Q271*H271</f>
        <v>1.71</v>
      </c>
      <c r="S271" s="183">
        <v>3.0000000000000001E-3</v>
      </c>
      <c r="T271" s="184">
        <f>S271*H271</f>
        <v>1.71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5" t="s">
        <v>176</v>
      </c>
      <c r="AT271" s="185" t="s">
        <v>128</v>
      </c>
      <c r="AU271" s="185" t="s">
        <v>88</v>
      </c>
      <c r="AY271" s="17" t="s">
        <v>125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7" t="s">
        <v>133</v>
      </c>
      <c r="BK271" s="186">
        <f>ROUND(I271*H271,2)</f>
        <v>0</v>
      </c>
      <c r="BL271" s="17" t="s">
        <v>176</v>
      </c>
      <c r="BM271" s="185" t="s">
        <v>366</v>
      </c>
    </row>
    <row r="272" spans="1:65" s="2" customFormat="1" ht="19.2">
      <c r="A272" s="34"/>
      <c r="B272" s="35"/>
      <c r="C272" s="36"/>
      <c r="D272" s="187" t="s">
        <v>135</v>
      </c>
      <c r="E272" s="36"/>
      <c r="F272" s="188" t="s">
        <v>362</v>
      </c>
      <c r="G272" s="36"/>
      <c r="H272" s="36"/>
      <c r="I272" s="189"/>
      <c r="J272" s="36"/>
      <c r="K272" s="36"/>
      <c r="L272" s="39"/>
      <c r="M272" s="190"/>
      <c r="N272" s="191"/>
      <c r="O272" s="65"/>
      <c r="P272" s="65"/>
      <c r="Q272" s="65"/>
      <c r="R272" s="65"/>
      <c r="S272" s="65"/>
      <c r="T272" s="6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135</v>
      </c>
      <c r="AU272" s="17" t="s">
        <v>88</v>
      </c>
    </row>
    <row r="273" spans="1:65" s="13" customFormat="1" ht="20.399999999999999">
      <c r="B273" s="192"/>
      <c r="C273" s="193"/>
      <c r="D273" s="187" t="s">
        <v>137</v>
      </c>
      <c r="E273" s="194" t="s">
        <v>40</v>
      </c>
      <c r="F273" s="195" t="s">
        <v>475</v>
      </c>
      <c r="G273" s="193"/>
      <c r="H273" s="194" t="s">
        <v>40</v>
      </c>
      <c r="I273" s="196"/>
      <c r="J273" s="193"/>
      <c r="K273" s="193"/>
      <c r="L273" s="197"/>
      <c r="M273" s="198"/>
      <c r="N273" s="199"/>
      <c r="O273" s="199"/>
      <c r="P273" s="199"/>
      <c r="Q273" s="199"/>
      <c r="R273" s="199"/>
      <c r="S273" s="199"/>
      <c r="T273" s="200"/>
      <c r="AT273" s="201" t="s">
        <v>137</v>
      </c>
      <c r="AU273" s="201" t="s">
        <v>88</v>
      </c>
      <c r="AV273" s="13" t="s">
        <v>86</v>
      </c>
      <c r="AW273" s="13" t="s">
        <v>38</v>
      </c>
      <c r="AX273" s="13" t="s">
        <v>78</v>
      </c>
      <c r="AY273" s="201" t="s">
        <v>125</v>
      </c>
    </row>
    <row r="274" spans="1:65" s="14" customFormat="1" ht="10.199999999999999">
      <c r="B274" s="202"/>
      <c r="C274" s="203"/>
      <c r="D274" s="187" t="s">
        <v>137</v>
      </c>
      <c r="E274" s="204" t="s">
        <v>40</v>
      </c>
      <c r="F274" s="205" t="s">
        <v>473</v>
      </c>
      <c r="G274" s="203"/>
      <c r="H274" s="206">
        <v>570</v>
      </c>
      <c r="I274" s="207"/>
      <c r="J274" s="203"/>
      <c r="K274" s="203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137</v>
      </c>
      <c r="AU274" s="212" t="s">
        <v>88</v>
      </c>
      <c r="AV274" s="14" t="s">
        <v>88</v>
      </c>
      <c r="AW274" s="14" t="s">
        <v>38</v>
      </c>
      <c r="AX274" s="14" t="s">
        <v>86</v>
      </c>
      <c r="AY274" s="212" t="s">
        <v>125</v>
      </c>
    </row>
    <row r="275" spans="1:65" s="2" customFormat="1" ht="14.4" customHeight="1">
      <c r="A275" s="34"/>
      <c r="B275" s="35"/>
      <c r="C275" s="174" t="s">
        <v>364</v>
      </c>
      <c r="D275" s="174" t="s">
        <v>128</v>
      </c>
      <c r="E275" s="175" t="s">
        <v>369</v>
      </c>
      <c r="F275" s="176" t="s">
        <v>370</v>
      </c>
      <c r="G275" s="177" t="s">
        <v>131</v>
      </c>
      <c r="H275" s="178">
        <v>570</v>
      </c>
      <c r="I275" s="179"/>
      <c r="J275" s="180">
        <f>ROUND(I275*H275,2)</f>
        <v>0</v>
      </c>
      <c r="K275" s="176" t="s">
        <v>132</v>
      </c>
      <c r="L275" s="39"/>
      <c r="M275" s="181" t="s">
        <v>40</v>
      </c>
      <c r="N275" s="182" t="s">
        <v>51</v>
      </c>
      <c r="O275" s="65"/>
      <c r="P275" s="183">
        <f>O275*H275</f>
        <v>0</v>
      </c>
      <c r="Q275" s="183">
        <v>1.0999999999999999E-2</v>
      </c>
      <c r="R275" s="183">
        <f>Q275*H275</f>
        <v>6.27</v>
      </c>
      <c r="S275" s="183">
        <v>1.0999999999999999E-2</v>
      </c>
      <c r="T275" s="184">
        <f>S275*H275</f>
        <v>6.27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5" t="s">
        <v>176</v>
      </c>
      <c r="AT275" s="185" t="s">
        <v>128</v>
      </c>
      <c r="AU275" s="185" t="s">
        <v>88</v>
      </c>
      <c r="AY275" s="17" t="s">
        <v>125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7" t="s">
        <v>133</v>
      </c>
      <c r="BK275" s="186">
        <f>ROUND(I275*H275,2)</f>
        <v>0</v>
      </c>
      <c r="BL275" s="17" t="s">
        <v>176</v>
      </c>
      <c r="BM275" s="185" t="s">
        <v>371</v>
      </c>
    </row>
    <row r="276" spans="1:65" s="2" customFormat="1" ht="19.2">
      <c r="A276" s="34"/>
      <c r="B276" s="35"/>
      <c r="C276" s="36"/>
      <c r="D276" s="187" t="s">
        <v>135</v>
      </c>
      <c r="E276" s="36"/>
      <c r="F276" s="188" t="s">
        <v>372</v>
      </c>
      <c r="G276" s="36"/>
      <c r="H276" s="36"/>
      <c r="I276" s="189"/>
      <c r="J276" s="36"/>
      <c r="K276" s="36"/>
      <c r="L276" s="39"/>
      <c r="M276" s="190"/>
      <c r="N276" s="191"/>
      <c r="O276" s="65"/>
      <c r="P276" s="65"/>
      <c r="Q276" s="65"/>
      <c r="R276" s="65"/>
      <c r="S276" s="65"/>
      <c r="T276" s="6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135</v>
      </c>
      <c r="AU276" s="17" t="s">
        <v>88</v>
      </c>
    </row>
    <row r="277" spans="1:65" s="13" customFormat="1" ht="10.199999999999999">
      <c r="B277" s="192"/>
      <c r="C277" s="193"/>
      <c r="D277" s="187" t="s">
        <v>137</v>
      </c>
      <c r="E277" s="194" t="s">
        <v>40</v>
      </c>
      <c r="F277" s="195" t="s">
        <v>476</v>
      </c>
      <c r="G277" s="193"/>
      <c r="H277" s="194" t="s">
        <v>40</v>
      </c>
      <c r="I277" s="196"/>
      <c r="J277" s="193"/>
      <c r="K277" s="193"/>
      <c r="L277" s="197"/>
      <c r="M277" s="198"/>
      <c r="N277" s="199"/>
      <c r="O277" s="199"/>
      <c r="P277" s="199"/>
      <c r="Q277" s="199"/>
      <c r="R277" s="199"/>
      <c r="S277" s="199"/>
      <c r="T277" s="200"/>
      <c r="AT277" s="201" t="s">
        <v>137</v>
      </c>
      <c r="AU277" s="201" t="s">
        <v>88</v>
      </c>
      <c r="AV277" s="13" t="s">
        <v>86</v>
      </c>
      <c r="AW277" s="13" t="s">
        <v>38</v>
      </c>
      <c r="AX277" s="13" t="s">
        <v>78</v>
      </c>
      <c r="AY277" s="201" t="s">
        <v>125</v>
      </c>
    </row>
    <row r="278" spans="1:65" s="14" customFormat="1" ht="10.199999999999999">
      <c r="B278" s="202"/>
      <c r="C278" s="203"/>
      <c r="D278" s="187" t="s">
        <v>137</v>
      </c>
      <c r="E278" s="204" t="s">
        <v>40</v>
      </c>
      <c r="F278" s="205" t="s">
        <v>473</v>
      </c>
      <c r="G278" s="203"/>
      <c r="H278" s="206">
        <v>570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137</v>
      </c>
      <c r="AU278" s="212" t="s">
        <v>88</v>
      </c>
      <c r="AV278" s="14" t="s">
        <v>88</v>
      </c>
      <c r="AW278" s="14" t="s">
        <v>38</v>
      </c>
      <c r="AX278" s="14" t="s">
        <v>86</v>
      </c>
      <c r="AY278" s="212" t="s">
        <v>125</v>
      </c>
    </row>
    <row r="279" spans="1:65" s="2" customFormat="1" ht="14.4" customHeight="1">
      <c r="A279" s="34"/>
      <c r="B279" s="35"/>
      <c r="C279" s="174" t="s">
        <v>368</v>
      </c>
      <c r="D279" s="174" t="s">
        <v>128</v>
      </c>
      <c r="E279" s="175" t="s">
        <v>375</v>
      </c>
      <c r="F279" s="176" t="s">
        <v>376</v>
      </c>
      <c r="G279" s="177" t="s">
        <v>131</v>
      </c>
      <c r="H279" s="178">
        <v>570</v>
      </c>
      <c r="I279" s="179"/>
      <c r="J279" s="180">
        <f>ROUND(I279*H279,2)</f>
        <v>0</v>
      </c>
      <c r="K279" s="176" t="s">
        <v>132</v>
      </c>
      <c r="L279" s="39"/>
      <c r="M279" s="181" t="s">
        <v>40</v>
      </c>
      <c r="N279" s="182" t="s">
        <v>51</v>
      </c>
      <c r="O279" s="65"/>
      <c r="P279" s="183">
        <f>O279*H279</f>
        <v>0</v>
      </c>
      <c r="Q279" s="183">
        <v>6.0999999999999997E-4</v>
      </c>
      <c r="R279" s="183">
        <f>Q279*H279</f>
        <v>0.34770000000000001</v>
      </c>
      <c r="S279" s="183">
        <v>0</v>
      </c>
      <c r="T279" s="18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5" t="s">
        <v>176</v>
      </c>
      <c r="AT279" s="185" t="s">
        <v>128</v>
      </c>
      <c r="AU279" s="185" t="s">
        <v>88</v>
      </c>
      <c r="AY279" s="17" t="s">
        <v>125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7" t="s">
        <v>133</v>
      </c>
      <c r="BK279" s="186">
        <f>ROUND(I279*H279,2)</f>
        <v>0</v>
      </c>
      <c r="BL279" s="17" t="s">
        <v>176</v>
      </c>
      <c r="BM279" s="185" t="s">
        <v>377</v>
      </c>
    </row>
    <row r="280" spans="1:65" s="2" customFormat="1" ht="10.199999999999999">
      <c r="A280" s="34"/>
      <c r="B280" s="35"/>
      <c r="C280" s="36"/>
      <c r="D280" s="187" t="s">
        <v>135</v>
      </c>
      <c r="E280" s="36"/>
      <c r="F280" s="188" t="s">
        <v>378</v>
      </c>
      <c r="G280" s="36"/>
      <c r="H280" s="36"/>
      <c r="I280" s="189"/>
      <c r="J280" s="36"/>
      <c r="K280" s="36"/>
      <c r="L280" s="39"/>
      <c r="M280" s="190"/>
      <c r="N280" s="191"/>
      <c r="O280" s="65"/>
      <c r="P280" s="65"/>
      <c r="Q280" s="65"/>
      <c r="R280" s="65"/>
      <c r="S280" s="65"/>
      <c r="T280" s="6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135</v>
      </c>
      <c r="AU280" s="17" t="s">
        <v>88</v>
      </c>
    </row>
    <row r="281" spans="1:65" s="13" customFormat="1" ht="10.199999999999999">
      <c r="B281" s="192"/>
      <c r="C281" s="193"/>
      <c r="D281" s="187" t="s">
        <v>137</v>
      </c>
      <c r="E281" s="194" t="s">
        <v>40</v>
      </c>
      <c r="F281" s="195" t="s">
        <v>477</v>
      </c>
      <c r="G281" s="193"/>
      <c r="H281" s="194" t="s">
        <v>40</v>
      </c>
      <c r="I281" s="196"/>
      <c r="J281" s="193"/>
      <c r="K281" s="193"/>
      <c r="L281" s="197"/>
      <c r="M281" s="198"/>
      <c r="N281" s="199"/>
      <c r="O281" s="199"/>
      <c r="P281" s="199"/>
      <c r="Q281" s="199"/>
      <c r="R281" s="199"/>
      <c r="S281" s="199"/>
      <c r="T281" s="200"/>
      <c r="AT281" s="201" t="s">
        <v>137</v>
      </c>
      <c r="AU281" s="201" t="s">
        <v>88</v>
      </c>
      <c r="AV281" s="13" t="s">
        <v>86</v>
      </c>
      <c r="AW281" s="13" t="s">
        <v>38</v>
      </c>
      <c r="AX281" s="13" t="s">
        <v>78</v>
      </c>
      <c r="AY281" s="201" t="s">
        <v>125</v>
      </c>
    </row>
    <row r="282" spans="1:65" s="13" customFormat="1" ht="10.199999999999999">
      <c r="B282" s="192"/>
      <c r="C282" s="193"/>
      <c r="D282" s="187" t="s">
        <v>137</v>
      </c>
      <c r="E282" s="194" t="s">
        <v>40</v>
      </c>
      <c r="F282" s="195" t="s">
        <v>380</v>
      </c>
      <c r="G282" s="193"/>
      <c r="H282" s="194" t="s">
        <v>40</v>
      </c>
      <c r="I282" s="196"/>
      <c r="J282" s="193"/>
      <c r="K282" s="193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137</v>
      </c>
      <c r="AU282" s="201" t="s">
        <v>88</v>
      </c>
      <c r="AV282" s="13" t="s">
        <v>86</v>
      </c>
      <c r="AW282" s="13" t="s">
        <v>38</v>
      </c>
      <c r="AX282" s="13" t="s">
        <v>78</v>
      </c>
      <c r="AY282" s="201" t="s">
        <v>125</v>
      </c>
    </row>
    <row r="283" spans="1:65" s="14" customFormat="1" ht="10.199999999999999">
      <c r="B283" s="202"/>
      <c r="C283" s="203"/>
      <c r="D283" s="187" t="s">
        <v>137</v>
      </c>
      <c r="E283" s="204" t="s">
        <v>40</v>
      </c>
      <c r="F283" s="205" t="s">
        <v>473</v>
      </c>
      <c r="G283" s="203"/>
      <c r="H283" s="206">
        <v>570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137</v>
      </c>
      <c r="AU283" s="212" t="s">
        <v>88</v>
      </c>
      <c r="AV283" s="14" t="s">
        <v>88</v>
      </c>
      <c r="AW283" s="14" t="s">
        <v>38</v>
      </c>
      <c r="AX283" s="14" t="s">
        <v>86</v>
      </c>
      <c r="AY283" s="212" t="s">
        <v>125</v>
      </c>
    </row>
    <row r="284" spans="1:65" s="2" customFormat="1" ht="14.4" customHeight="1">
      <c r="A284" s="34"/>
      <c r="B284" s="35"/>
      <c r="C284" s="174" t="s">
        <v>374</v>
      </c>
      <c r="D284" s="174" t="s">
        <v>128</v>
      </c>
      <c r="E284" s="175" t="s">
        <v>382</v>
      </c>
      <c r="F284" s="176" t="s">
        <v>383</v>
      </c>
      <c r="G284" s="177" t="s">
        <v>131</v>
      </c>
      <c r="H284" s="178">
        <v>570</v>
      </c>
      <c r="I284" s="179"/>
      <c r="J284" s="180">
        <f>ROUND(I284*H284,2)</f>
        <v>0</v>
      </c>
      <c r="K284" s="176" t="s">
        <v>132</v>
      </c>
      <c r="L284" s="39"/>
      <c r="M284" s="181" t="s">
        <v>40</v>
      </c>
      <c r="N284" s="182" t="s">
        <v>51</v>
      </c>
      <c r="O284" s="65"/>
      <c r="P284" s="183">
        <f>O284*H284</f>
        <v>0</v>
      </c>
      <c r="Q284" s="183">
        <v>1.4999999999999999E-4</v>
      </c>
      <c r="R284" s="183">
        <f>Q284*H284</f>
        <v>8.5499999999999993E-2</v>
      </c>
      <c r="S284" s="183">
        <v>0</v>
      </c>
      <c r="T284" s="18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5" t="s">
        <v>176</v>
      </c>
      <c r="AT284" s="185" t="s">
        <v>128</v>
      </c>
      <c r="AU284" s="185" t="s">
        <v>88</v>
      </c>
      <c r="AY284" s="17" t="s">
        <v>125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7" t="s">
        <v>133</v>
      </c>
      <c r="BK284" s="186">
        <f>ROUND(I284*H284,2)</f>
        <v>0</v>
      </c>
      <c r="BL284" s="17" t="s">
        <v>176</v>
      </c>
      <c r="BM284" s="185" t="s">
        <v>384</v>
      </c>
    </row>
    <row r="285" spans="1:65" s="2" customFormat="1" ht="10.199999999999999">
      <c r="A285" s="34"/>
      <c r="B285" s="35"/>
      <c r="C285" s="36"/>
      <c r="D285" s="187" t="s">
        <v>135</v>
      </c>
      <c r="E285" s="36"/>
      <c r="F285" s="188" t="s">
        <v>385</v>
      </c>
      <c r="G285" s="36"/>
      <c r="H285" s="36"/>
      <c r="I285" s="189"/>
      <c r="J285" s="36"/>
      <c r="K285" s="36"/>
      <c r="L285" s="39"/>
      <c r="M285" s="190"/>
      <c r="N285" s="191"/>
      <c r="O285" s="65"/>
      <c r="P285" s="65"/>
      <c r="Q285" s="65"/>
      <c r="R285" s="65"/>
      <c r="S285" s="65"/>
      <c r="T285" s="6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135</v>
      </c>
      <c r="AU285" s="17" t="s">
        <v>88</v>
      </c>
    </row>
    <row r="286" spans="1:65" s="13" customFormat="1" ht="10.199999999999999">
      <c r="B286" s="192"/>
      <c r="C286" s="193"/>
      <c r="D286" s="187" t="s">
        <v>137</v>
      </c>
      <c r="E286" s="194" t="s">
        <v>40</v>
      </c>
      <c r="F286" s="195" t="s">
        <v>477</v>
      </c>
      <c r="G286" s="193"/>
      <c r="H286" s="194" t="s">
        <v>40</v>
      </c>
      <c r="I286" s="196"/>
      <c r="J286" s="193"/>
      <c r="K286" s="193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137</v>
      </c>
      <c r="AU286" s="201" t="s">
        <v>88</v>
      </c>
      <c r="AV286" s="13" t="s">
        <v>86</v>
      </c>
      <c r="AW286" s="13" t="s">
        <v>38</v>
      </c>
      <c r="AX286" s="13" t="s">
        <v>78</v>
      </c>
      <c r="AY286" s="201" t="s">
        <v>125</v>
      </c>
    </row>
    <row r="287" spans="1:65" s="13" customFormat="1" ht="10.199999999999999">
      <c r="B287" s="192"/>
      <c r="C287" s="193"/>
      <c r="D287" s="187" t="s">
        <v>137</v>
      </c>
      <c r="E287" s="194" t="s">
        <v>40</v>
      </c>
      <c r="F287" s="195" t="s">
        <v>478</v>
      </c>
      <c r="G287" s="193"/>
      <c r="H287" s="194" t="s">
        <v>40</v>
      </c>
      <c r="I287" s="196"/>
      <c r="J287" s="193"/>
      <c r="K287" s="193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137</v>
      </c>
      <c r="AU287" s="201" t="s">
        <v>88</v>
      </c>
      <c r="AV287" s="13" t="s">
        <v>86</v>
      </c>
      <c r="AW287" s="13" t="s">
        <v>38</v>
      </c>
      <c r="AX287" s="13" t="s">
        <v>78</v>
      </c>
      <c r="AY287" s="201" t="s">
        <v>125</v>
      </c>
    </row>
    <row r="288" spans="1:65" s="14" customFormat="1" ht="10.199999999999999">
      <c r="B288" s="202"/>
      <c r="C288" s="203"/>
      <c r="D288" s="187" t="s">
        <v>137</v>
      </c>
      <c r="E288" s="204" t="s">
        <v>40</v>
      </c>
      <c r="F288" s="205" t="s">
        <v>473</v>
      </c>
      <c r="G288" s="203"/>
      <c r="H288" s="206">
        <v>570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137</v>
      </c>
      <c r="AU288" s="212" t="s">
        <v>88</v>
      </c>
      <c r="AV288" s="14" t="s">
        <v>88</v>
      </c>
      <c r="AW288" s="14" t="s">
        <v>38</v>
      </c>
      <c r="AX288" s="14" t="s">
        <v>86</v>
      </c>
      <c r="AY288" s="212" t="s">
        <v>125</v>
      </c>
    </row>
    <row r="289" spans="1:65" s="2" customFormat="1" ht="14.4" customHeight="1">
      <c r="A289" s="34"/>
      <c r="B289" s="35"/>
      <c r="C289" s="174" t="s">
        <v>381</v>
      </c>
      <c r="D289" s="174" t="s">
        <v>128</v>
      </c>
      <c r="E289" s="175" t="s">
        <v>388</v>
      </c>
      <c r="F289" s="176" t="s">
        <v>389</v>
      </c>
      <c r="G289" s="177" t="s">
        <v>131</v>
      </c>
      <c r="H289" s="178">
        <v>2280</v>
      </c>
      <c r="I289" s="179"/>
      <c r="J289" s="180">
        <f>ROUND(I289*H289,2)</f>
        <v>0</v>
      </c>
      <c r="K289" s="176" t="s">
        <v>132</v>
      </c>
      <c r="L289" s="39"/>
      <c r="M289" s="181" t="s">
        <v>40</v>
      </c>
      <c r="N289" s="182" t="s">
        <v>51</v>
      </c>
      <c r="O289" s="65"/>
      <c r="P289" s="183">
        <f>O289*H289</f>
        <v>0</v>
      </c>
      <c r="Q289" s="183">
        <v>2.9E-4</v>
      </c>
      <c r="R289" s="183">
        <f>Q289*H289</f>
        <v>0.66120000000000001</v>
      </c>
      <c r="S289" s="183">
        <v>0</v>
      </c>
      <c r="T289" s="18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5" t="s">
        <v>176</v>
      </c>
      <c r="AT289" s="185" t="s">
        <v>128</v>
      </c>
      <c r="AU289" s="185" t="s">
        <v>88</v>
      </c>
      <c r="AY289" s="17" t="s">
        <v>125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7" t="s">
        <v>133</v>
      </c>
      <c r="BK289" s="186">
        <f>ROUND(I289*H289,2)</f>
        <v>0</v>
      </c>
      <c r="BL289" s="17" t="s">
        <v>176</v>
      </c>
      <c r="BM289" s="185" t="s">
        <v>390</v>
      </c>
    </row>
    <row r="290" spans="1:65" s="2" customFormat="1" ht="10.199999999999999">
      <c r="A290" s="34"/>
      <c r="B290" s="35"/>
      <c r="C290" s="36"/>
      <c r="D290" s="187" t="s">
        <v>135</v>
      </c>
      <c r="E290" s="36"/>
      <c r="F290" s="188" t="s">
        <v>391</v>
      </c>
      <c r="G290" s="36"/>
      <c r="H290" s="36"/>
      <c r="I290" s="189"/>
      <c r="J290" s="36"/>
      <c r="K290" s="36"/>
      <c r="L290" s="39"/>
      <c r="M290" s="190"/>
      <c r="N290" s="191"/>
      <c r="O290" s="65"/>
      <c r="P290" s="65"/>
      <c r="Q290" s="65"/>
      <c r="R290" s="65"/>
      <c r="S290" s="65"/>
      <c r="T290" s="6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135</v>
      </c>
      <c r="AU290" s="17" t="s">
        <v>88</v>
      </c>
    </row>
    <row r="291" spans="1:65" s="13" customFormat="1" ht="10.199999999999999">
      <c r="B291" s="192"/>
      <c r="C291" s="193"/>
      <c r="D291" s="187" t="s">
        <v>137</v>
      </c>
      <c r="E291" s="194" t="s">
        <v>40</v>
      </c>
      <c r="F291" s="195" t="s">
        <v>477</v>
      </c>
      <c r="G291" s="193"/>
      <c r="H291" s="194" t="s">
        <v>40</v>
      </c>
      <c r="I291" s="196"/>
      <c r="J291" s="193"/>
      <c r="K291" s="193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137</v>
      </c>
      <c r="AU291" s="201" t="s">
        <v>88</v>
      </c>
      <c r="AV291" s="13" t="s">
        <v>86</v>
      </c>
      <c r="AW291" s="13" t="s">
        <v>38</v>
      </c>
      <c r="AX291" s="13" t="s">
        <v>78</v>
      </c>
      <c r="AY291" s="201" t="s">
        <v>125</v>
      </c>
    </row>
    <row r="292" spans="1:65" s="13" customFormat="1" ht="10.199999999999999">
      <c r="B292" s="192"/>
      <c r="C292" s="193"/>
      <c r="D292" s="187" t="s">
        <v>137</v>
      </c>
      <c r="E292" s="194" t="s">
        <v>40</v>
      </c>
      <c r="F292" s="195" t="s">
        <v>479</v>
      </c>
      <c r="G292" s="193"/>
      <c r="H292" s="194" t="s">
        <v>40</v>
      </c>
      <c r="I292" s="196"/>
      <c r="J292" s="193"/>
      <c r="K292" s="193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137</v>
      </c>
      <c r="AU292" s="201" t="s">
        <v>88</v>
      </c>
      <c r="AV292" s="13" t="s">
        <v>86</v>
      </c>
      <c r="AW292" s="13" t="s">
        <v>38</v>
      </c>
      <c r="AX292" s="13" t="s">
        <v>78</v>
      </c>
      <c r="AY292" s="201" t="s">
        <v>125</v>
      </c>
    </row>
    <row r="293" spans="1:65" s="14" customFormat="1" ht="10.199999999999999">
      <c r="B293" s="202"/>
      <c r="C293" s="203"/>
      <c r="D293" s="187" t="s">
        <v>137</v>
      </c>
      <c r="E293" s="204" t="s">
        <v>40</v>
      </c>
      <c r="F293" s="205" t="s">
        <v>480</v>
      </c>
      <c r="G293" s="203"/>
      <c r="H293" s="206">
        <v>2280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137</v>
      </c>
      <c r="AU293" s="212" t="s">
        <v>88</v>
      </c>
      <c r="AV293" s="14" t="s">
        <v>88</v>
      </c>
      <c r="AW293" s="14" t="s">
        <v>38</v>
      </c>
      <c r="AX293" s="14" t="s">
        <v>86</v>
      </c>
      <c r="AY293" s="212" t="s">
        <v>125</v>
      </c>
    </row>
    <row r="294" spans="1:65" s="2" customFormat="1" ht="14.4" customHeight="1">
      <c r="A294" s="34"/>
      <c r="B294" s="35"/>
      <c r="C294" s="174" t="s">
        <v>387</v>
      </c>
      <c r="D294" s="174" t="s">
        <v>128</v>
      </c>
      <c r="E294" s="175" t="s">
        <v>395</v>
      </c>
      <c r="F294" s="176" t="s">
        <v>396</v>
      </c>
      <c r="G294" s="177" t="s">
        <v>131</v>
      </c>
      <c r="H294" s="178">
        <v>570</v>
      </c>
      <c r="I294" s="179"/>
      <c r="J294" s="180">
        <f>ROUND(I294*H294,2)</f>
        <v>0</v>
      </c>
      <c r="K294" s="176" t="s">
        <v>132</v>
      </c>
      <c r="L294" s="39"/>
      <c r="M294" s="181" t="s">
        <v>40</v>
      </c>
      <c r="N294" s="182" t="s">
        <v>51</v>
      </c>
      <c r="O294" s="65"/>
      <c r="P294" s="183">
        <f>O294*H294</f>
        <v>0</v>
      </c>
      <c r="Q294" s="183">
        <v>2.9999999999999997E-4</v>
      </c>
      <c r="R294" s="183">
        <f>Q294*H294</f>
        <v>0.17099999999999999</v>
      </c>
      <c r="S294" s="183">
        <v>0</v>
      </c>
      <c r="T294" s="18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5" t="s">
        <v>176</v>
      </c>
      <c r="AT294" s="185" t="s">
        <v>128</v>
      </c>
      <c r="AU294" s="185" t="s">
        <v>88</v>
      </c>
      <c r="AY294" s="17" t="s">
        <v>125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7" t="s">
        <v>133</v>
      </c>
      <c r="BK294" s="186">
        <f>ROUND(I294*H294,2)</f>
        <v>0</v>
      </c>
      <c r="BL294" s="17" t="s">
        <v>176</v>
      </c>
      <c r="BM294" s="185" t="s">
        <v>397</v>
      </c>
    </row>
    <row r="295" spans="1:65" s="2" customFormat="1" ht="10.199999999999999">
      <c r="A295" s="34"/>
      <c r="B295" s="35"/>
      <c r="C295" s="36"/>
      <c r="D295" s="187" t="s">
        <v>135</v>
      </c>
      <c r="E295" s="36"/>
      <c r="F295" s="188" t="s">
        <v>398</v>
      </c>
      <c r="G295" s="36"/>
      <c r="H295" s="36"/>
      <c r="I295" s="189"/>
      <c r="J295" s="36"/>
      <c r="K295" s="36"/>
      <c r="L295" s="39"/>
      <c r="M295" s="190"/>
      <c r="N295" s="191"/>
      <c r="O295" s="65"/>
      <c r="P295" s="65"/>
      <c r="Q295" s="65"/>
      <c r="R295" s="65"/>
      <c r="S295" s="65"/>
      <c r="T295" s="6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135</v>
      </c>
      <c r="AU295" s="17" t="s">
        <v>88</v>
      </c>
    </row>
    <row r="296" spans="1:65" s="13" customFormat="1" ht="10.199999999999999">
      <c r="B296" s="192"/>
      <c r="C296" s="193"/>
      <c r="D296" s="187" t="s">
        <v>137</v>
      </c>
      <c r="E296" s="194" t="s">
        <v>40</v>
      </c>
      <c r="F296" s="195" t="s">
        <v>477</v>
      </c>
      <c r="G296" s="193"/>
      <c r="H296" s="194" t="s">
        <v>40</v>
      </c>
      <c r="I296" s="196"/>
      <c r="J296" s="193"/>
      <c r="K296" s="193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137</v>
      </c>
      <c r="AU296" s="201" t="s">
        <v>88</v>
      </c>
      <c r="AV296" s="13" t="s">
        <v>86</v>
      </c>
      <c r="AW296" s="13" t="s">
        <v>38</v>
      </c>
      <c r="AX296" s="13" t="s">
        <v>78</v>
      </c>
      <c r="AY296" s="201" t="s">
        <v>125</v>
      </c>
    </row>
    <row r="297" spans="1:65" s="13" customFormat="1" ht="10.199999999999999">
      <c r="B297" s="192"/>
      <c r="C297" s="193"/>
      <c r="D297" s="187" t="s">
        <v>137</v>
      </c>
      <c r="E297" s="194" t="s">
        <v>40</v>
      </c>
      <c r="F297" s="195" t="s">
        <v>481</v>
      </c>
      <c r="G297" s="193"/>
      <c r="H297" s="194" t="s">
        <v>40</v>
      </c>
      <c r="I297" s="196"/>
      <c r="J297" s="193"/>
      <c r="K297" s="193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137</v>
      </c>
      <c r="AU297" s="201" t="s">
        <v>88</v>
      </c>
      <c r="AV297" s="13" t="s">
        <v>86</v>
      </c>
      <c r="AW297" s="13" t="s">
        <v>38</v>
      </c>
      <c r="AX297" s="13" t="s">
        <v>78</v>
      </c>
      <c r="AY297" s="201" t="s">
        <v>125</v>
      </c>
    </row>
    <row r="298" spans="1:65" s="14" customFormat="1" ht="10.199999999999999">
      <c r="B298" s="202"/>
      <c r="C298" s="203"/>
      <c r="D298" s="187" t="s">
        <v>137</v>
      </c>
      <c r="E298" s="204" t="s">
        <v>40</v>
      </c>
      <c r="F298" s="205" t="s">
        <v>473</v>
      </c>
      <c r="G298" s="203"/>
      <c r="H298" s="206">
        <v>570</v>
      </c>
      <c r="I298" s="207"/>
      <c r="J298" s="203"/>
      <c r="K298" s="203"/>
      <c r="L298" s="208"/>
      <c r="M298" s="234"/>
      <c r="N298" s="235"/>
      <c r="O298" s="235"/>
      <c r="P298" s="235"/>
      <c r="Q298" s="235"/>
      <c r="R298" s="235"/>
      <c r="S298" s="235"/>
      <c r="T298" s="236"/>
      <c r="AT298" s="212" t="s">
        <v>137</v>
      </c>
      <c r="AU298" s="212" t="s">
        <v>88</v>
      </c>
      <c r="AV298" s="14" t="s">
        <v>88</v>
      </c>
      <c r="AW298" s="14" t="s">
        <v>38</v>
      </c>
      <c r="AX298" s="14" t="s">
        <v>86</v>
      </c>
      <c r="AY298" s="212" t="s">
        <v>125</v>
      </c>
    </row>
    <row r="299" spans="1:65" s="2" customFormat="1" ht="6.9" customHeight="1">
      <c r="A299" s="34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39"/>
      <c r="M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</row>
  </sheetData>
  <sheetProtection algorithmName="SHA-512" hashValue="S4SbWEqJZHWE73eknAD/FYwWIeqN7xliGwmBgYGY6qq6pLBe1bQ+s1WX5Z6ILy8+KalsKgV4JkIAEd1C08ketw==" saltValue="FXsIv3VuLqq1wUHVjO4CrnKD4J7xZ7h4TOaInx2fxxz3Fx7oulLoXfND+XvUtKvhLCpqxHoxcwO8OzalShRT8g==" spinCount="100000" sheet="1" objects="1" scenarios="1" formatColumns="0" formatRows="0" autoFilter="0"/>
  <autoFilter ref="C86:K298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topLeftCell="A89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88</v>
      </c>
    </row>
    <row r="4" spans="1:46" s="1" customFormat="1" ht="24.9" customHeight="1">
      <c r="B4" s="20"/>
      <c r="D4" s="104" t="s">
        <v>95</v>
      </c>
      <c r="L4" s="20"/>
      <c r="M4" s="105" t="s">
        <v>10</v>
      </c>
      <c r="AT4" s="17" t="s">
        <v>38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6" t="s">
        <v>16</v>
      </c>
      <c r="L6" s="20"/>
    </row>
    <row r="7" spans="1:46" s="1" customFormat="1" ht="16.5" customHeight="1">
      <c r="B7" s="20"/>
      <c r="E7" s="281" t="str">
        <f>'Rekapitulace stavby'!K6</f>
        <v>VD Hradištko, protikorozní ochrana vrat HO a DO PK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6" t="s">
        <v>96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482</v>
      </c>
      <c r="F9" s="284"/>
      <c r="G9" s="284"/>
      <c r="H9" s="284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21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22</v>
      </c>
      <c r="E12" s="34"/>
      <c r="F12" s="108" t="s">
        <v>23</v>
      </c>
      <c r="G12" s="34"/>
      <c r="H12" s="34"/>
      <c r="I12" s="106" t="s">
        <v>24</v>
      </c>
      <c r="J12" s="109" t="str">
        <f>'Rekapitulace stavby'!AN8</f>
        <v>5. 1. 2021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26</v>
      </c>
      <c r="E14" s="34"/>
      <c r="F14" s="34"/>
      <c r="G14" s="34"/>
      <c r="H14" s="34"/>
      <c r="I14" s="106" t="s">
        <v>27</v>
      </c>
      <c r="J14" s="108" t="s">
        <v>28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29</v>
      </c>
      <c r="F15" s="34"/>
      <c r="G15" s="34"/>
      <c r="H15" s="34"/>
      <c r="I15" s="106" t="s">
        <v>30</v>
      </c>
      <c r="J15" s="108" t="s">
        <v>31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32</v>
      </c>
      <c r="E17" s="34"/>
      <c r="F17" s="34"/>
      <c r="G17" s="34"/>
      <c r="H17" s="34"/>
      <c r="I17" s="106" t="s">
        <v>27</v>
      </c>
      <c r="J17" s="30" t="str">
        <f>'Rekapitulace stavby'!AN13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6" t="s">
        <v>30</v>
      </c>
      <c r="J18" s="30" t="str">
        <f>'Rekapitulace stavby'!AN14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34</v>
      </c>
      <c r="E20" s="34"/>
      <c r="F20" s="34"/>
      <c r="G20" s="34"/>
      <c r="H20" s="34"/>
      <c r="I20" s="106" t="s">
        <v>27</v>
      </c>
      <c r="J20" s="108" t="s">
        <v>35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36</v>
      </c>
      <c r="F21" s="34"/>
      <c r="G21" s="34"/>
      <c r="H21" s="34"/>
      <c r="I21" s="106" t="s">
        <v>30</v>
      </c>
      <c r="J21" s="108" t="s">
        <v>37</v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39</v>
      </c>
      <c r="E23" s="34"/>
      <c r="F23" s="34"/>
      <c r="G23" s="34"/>
      <c r="H23" s="34"/>
      <c r="I23" s="106" t="s">
        <v>27</v>
      </c>
      <c r="J23" s="108" t="s">
        <v>40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41</v>
      </c>
      <c r="F24" s="34"/>
      <c r="G24" s="34"/>
      <c r="H24" s="34"/>
      <c r="I24" s="106" t="s">
        <v>30</v>
      </c>
      <c r="J24" s="108" t="s">
        <v>40</v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42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59.25" customHeight="1">
      <c r="A27" s="110"/>
      <c r="B27" s="111"/>
      <c r="C27" s="110"/>
      <c r="D27" s="110"/>
      <c r="E27" s="287" t="s">
        <v>43</v>
      </c>
      <c r="F27" s="287"/>
      <c r="G27" s="287"/>
      <c r="H27" s="28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44</v>
      </c>
      <c r="E30" s="34"/>
      <c r="F30" s="34"/>
      <c r="G30" s="34"/>
      <c r="H30" s="34"/>
      <c r="I30" s="34"/>
      <c r="J30" s="115">
        <f>ROUND(J85,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6" t="s">
        <v>46</v>
      </c>
      <c r="G32" s="34"/>
      <c r="H32" s="34"/>
      <c r="I32" s="116" t="s">
        <v>45</v>
      </c>
      <c r="J32" s="116" t="s">
        <v>47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7" t="s">
        <v>48</v>
      </c>
      <c r="E33" s="106" t="s">
        <v>49</v>
      </c>
      <c r="F33" s="118">
        <f>ROUND((SUM(BE85:BE219)),  2)</f>
        <v>0</v>
      </c>
      <c r="G33" s="34"/>
      <c r="H33" s="34"/>
      <c r="I33" s="119">
        <v>0.21</v>
      </c>
      <c r="J33" s="118">
        <f>ROUND(((SUM(BE85:BE219))*I33),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6" t="s">
        <v>50</v>
      </c>
      <c r="F34" s="118">
        <f>ROUND((SUM(BF85:BF219)),  2)</f>
        <v>0</v>
      </c>
      <c r="G34" s="34"/>
      <c r="H34" s="34"/>
      <c r="I34" s="119">
        <v>0.15</v>
      </c>
      <c r="J34" s="118">
        <f>ROUND(((SUM(BF85:BF219))*I34),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6" t="s">
        <v>48</v>
      </c>
      <c r="E35" s="106" t="s">
        <v>51</v>
      </c>
      <c r="F35" s="118">
        <f>ROUND((SUM(BG85:BG219)),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6" t="s">
        <v>52</v>
      </c>
      <c r="F36" s="118">
        <f>ROUND((SUM(BH85:BH219)),  2)</f>
        <v>0</v>
      </c>
      <c r="G36" s="34"/>
      <c r="H36" s="34"/>
      <c r="I36" s="119">
        <v>0.15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6" t="s">
        <v>53</v>
      </c>
      <c r="F37" s="118">
        <f>ROUND((SUM(BI85:BI219)),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54</v>
      </c>
      <c r="E39" s="122"/>
      <c r="F39" s="122"/>
      <c r="G39" s="123" t="s">
        <v>55</v>
      </c>
      <c r="H39" s="124" t="s">
        <v>56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98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VD Hradištko, protikorozní ochrana vrat HO a DO PK</v>
      </c>
      <c r="F48" s="289"/>
      <c r="G48" s="289"/>
      <c r="H48" s="289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VON - Vedlejší a ostatní náklady</v>
      </c>
      <c r="F50" s="290"/>
      <c r="G50" s="290"/>
      <c r="H50" s="290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Hradištko</v>
      </c>
      <c r="G52" s="36"/>
      <c r="H52" s="36"/>
      <c r="I52" s="29" t="s">
        <v>24</v>
      </c>
      <c r="J52" s="60" t="str">
        <f>IF(J12="","",J12)</f>
        <v>5. 1. 2021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26</v>
      </c>
      <c r="D54" s="36"/>
      <c r="E54" s="36"/>
      <c r="F54" s="27" t="str">
        <f>E15</f>
        <v>Povodí Labe, státní podnik, OIČ, Hradec Králové</v>
      </c>
      <c r="G54" s="36"/>
      <c r="H54" s="36"/>
      <c r="I54" s="29" t="s">
        <v>34</v>
      </c>
      <c r="J54" s="32" t="str">
        <f>E21</f>
        <v>Ing. Ota Dubský, Nechvílova 1825, 148 00 Praha 4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6.4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Ing. Eva Morkesová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1" t="s">
        <v>99</v>
      </c>
      <c r="D57" s="132"/>
      <c r="E57" s="132"/>
      <c r="F57" s="132"/>
      <c r="G57" s="132"/>
      <c r="H57" s="132"/>
      <c r="I57" s="132"/>
      <c r="J57" s="133" t="s">
        <v>100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4" t="s">
        <v>76</v>
      </c>
      <c r="D59" s="36"/>
      <c r="E59" s="36"/>
      <c r="F59" s="36"/>
      <c r="G59" s="36"/>
      <c r="H59" s="36"/>
      <c r="I59" s="36"/>
      <c r="J59" s="78">
        <f>J85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101</v>
      </c>
    </row>
    <row r="60" spans="1:47" s="9" customFormat="1" ht="24.9" customHeight="1">
      <c r="B60" s="135"/>
      <c r="C60" s="136"/>
      <c r="D60" s="137" t="s">
        <v>102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95" customHeight="1">
      <c r="B61" s="141"/>
      <c r="C61" s="142"/>
      <c r="D61" s="143" t="s">
        <v>483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9" customFormat="1" ht="24.9" customHeight="1">
      <c r="B62" s="135"/>
      <c r="C62" s="136"/>
      <c r="D62" s="137" t="s">
        <v>484</v>
      </c>
      <c r="E62" s="138"/>
      <c r="F62" s="138"/>
      <c r="G62" s="138"/>
      <c r="H62" s="138"/>
      <c r="I62" s="138"/>
      <c r="J62" s="139">
        <f>J96</f>
        <v>0</v>
      </c>
      <c r="K62" s="136"/>
      <c r="L62" s="140"/>
    </row>
    <row r="63" spans="1:47" s="10" customFormat="1" ht="19.95" customHeight="1">
      <c r="B63" s="141"/>
      <c r="C63" s="142"/>
      <c r="D63" s="143" t="s">
        <v>485</v>
      </c>
      <c r="E63" s="144"/>
      <c r="F63" s="144"/>
      <c r="G63" s="144"/>
      <c r="H63" s="144"/>
      <c r="I63" s="144"/>
      <c r="J63" s="145">
        <f>J97</f>
        <v>0</v>
      </c>
      <c r="K63" s="142"/>
      <c r="L63" s="146"/>
    </row>
    <row r="64" spans="1:47" s="10" customFormat="1" ht="19.95" customHeight="1">
      <c r="B64" s="141"/>
      <c r="C64" s="142"/>
      <c r="D64" s="143" t="s">
        <v>486</v>
      </c>
      <c r="E64" s="144"/>
      <c r="F64" s="144"/>
      <c r="G64" s="144"/>
      <c r="H64" s="144"/>
      <c r="I64" s="144"/>
      <c r="J64" s="145">
        <f>J129</f>
        <v>0</v>
      </c>
      <c r="K64" s="142"/>
      <c r="L64" s="146"/>
    </row>
    <row r="65" spans="1:31" s="10" customFormat="1" ht="19.95" customHeight="1">
      <c r="B65" s="141"/>
      <c r="C65" s="142"/>
      <c r="D65" s="143" t="s">
        <v>487</v>
      </c>
      <c r="E65" s="144"/>
      <c r="F65" s="144"/>
      <c r="G65" s="144"/>
      <c r="H65" s="144"/>
      <c r="I65" s="144"/>
      <c r="J65" s="145">
        <f>J148</f>
        <v>0</v>
      </c>
      <c r="K65" s="142"/>
      <c r="L65" s="146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110</v>
      </c>
      <c r="D72" s="36"/>
      <c r="E72" s="36"/>
      <c r="F72" s="36"/>
      <c r="G72" s="36"/>
      <c r="H72" s="36"/>
      <c r="I72" s="36"/>
      <c r="J72" s="36"/>
      <c r="K72" s="36"/>
      <c r="L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8" t="str">
        <f>E7</f>
        <v>VD Hradištko, protikorozní ochrana vrat HO a DO PK</v>
      </c>
      <c r="F75" s="289"/>
      <c r="G75" s="289"/>
      <c r="H75" s="289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96</v>
      </c>
      <c r="D76" s="36"/>
      <c r="E76" s="36"/>
      <c r="F76" s="36"/>
      <c r="G76" s="36"/>
      <c r="H76" s="36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60" t="str">
        <f>E9</f>
        <v>VON - Vedlejší a ostatní náklady</v>
      </c>
      <c r="F77" s="290"/>
      <c r="G77" s="290"/>
      <c r="H77" s="290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22</v>
      </c>
      <c r="D79" s="36"/>
      <c r="E79" s="36"/>
      <c r="F79" s="27" t="str">
        <f>F12</f>
        <v>Hradištko</v>
      </c>
      <c r="G79" s="36"/>
      <c r="H79" s="36"/>
      <c r="I79" s="29" t="s">
        <v>24</v>
      </c>
      <c r="J79" s="60" t="str">
        <f>IF(J12="","",J12)</f>
        <v>5. 1. 2021</v>
      </c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049999999999997" customHeight="1">
      <c r="A81" s="34"/>
      <c r="B81" s="35"/>
      <c r="C81" s="29" t="s">
        <v>26</v>
      </c>
      <c r="D81" s="36"/>
      <c r="E81" s="36"/>
      <c r="F81" s="27" t="str">
        <f>E15</f>
        <v>Povodí Labe, státní podnik, OIČ, Hradec Králové</v>
      </c>
      <c r="G81" s="36"/>
      <c r="H81" s="36"/>
      <c r="I81" s="29" t="s">
        <v>34</v>
      </c>
      <c r="J81" s="32" t="str">
        <f>E21</f>
        <v>Ing. Ota Dubský, Nechvílova 1825, 148 00 Praha 4</v>
      </c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6.4">
      <c r="A82" s="34"/>
      <c r="B82" s="35"/>
      <c r="C82" s="29" t="s">
        <v>32</v>
      </c>
      <c r="D82" s="36"/>
      <c r="E82" s="36"/>
      <c r="F82" s="27" t="str">
        <f>IF(E18="","",E18)</f>
        <v>Vyplň údaj</v>
      </c>
      <c r="G82" s="36"/>
      <c r="H82" s="36"/>
      <c r="I82" s="29" t="s">
        <v>39</v>
      </c>
      <c r="J82" s="32" t="str">
        <f>E24</f>
        <v>Ing. Eva Morkesová</v>
      </c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7"/>
      <c r="B84" s="148"/>
      <c r="C84" s="149" t="s">
        <v>111</v>
      </c>
      <c r="D84" s="150" t="s">
        <v>63</v>
      </c>
      <c r="E84" s="150" t="s">
        <v>59</v>
      </c>
      <c r="F84" s="150" t="s">
        <v>60</v>
      </c>
      <c r="G84" s="150" t="s">
        <v>112</v>
      </c>
      <c r="H84" s="150" t="s">
        <v>113</v>
      </c>
      <c r="I84" s="150" t="s">
        <v>114</v>
      </c>
      <c r="J84" s="150" t="s">
        <v>100</v>
      </c>
      <c r="K84" s="151" t="s">
        <v>115</v>
      </c>
      <c r="L84" s="152"/>
      <c r="M84" s="69" t="s">
        <v>40</v>
      </c>
      <c r="N84" s="70" t="s">
        <v>48</v>
      </c>
      <c r="O84" s="70" t="s">
        <v>116</v>
      </c>
      <c r="P84" s="70" t="s">
        <v>117</v>
      </c>
      <c r="Q84" s="70" t="s">
        <v>118</v>
      </c>
      <c r="R84" s="70" t="s">
        <v>119</v>
      </c>
      <c r="S84" s="70" t="s">
        <v>120</v>
      </c>
      <c r="T84" s="71" t="s">
        <v>121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8" customHeight="1">
      <c r="A85" s="34"/>
      <c r="B85" s="35"/>
      <c r="C85" s="76" t="s">
        <v>122</v>
      </c>
      <c r="D85" s="36"/>
      <c r="E85" s="36"/>
      <c r="F85" s="36"/>
      <c r="G85" s="36"/>
      <c r="H85" s="36"/>
      <c r="I85" s="36"/>
      <c r="J85" s="153">
        <f>BK85</f>
        <v>0</v>
      </c>
      <c r="K85" s="36"/>
      <c r="L85" s="39"/>
      <c r="M85" s="72"/>
      <c r="N85" s="154"/>
      <c r="O85" s="73"/>
      <c r="P85" s="155">
        <f>P86+P96</f>
        <v>0</v>
      </c>
      <c r="Q85" s="73"/>
      <c r="R85" s="155">
        <f>R86+R96</f>
        <v>1.2E-2</v>
      </c>
      <c r="S85" s="73"/>
      <c r="T85" s="156">
        <f>T86+T96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77</v>
      </c>
      <c r="AU85" s="17" t="s">
        <v>101</v>
      </c>
      <c r="BK85" s="157">
        <f>BK86+BK96</f>
        <v>0</v>
      </c>
    </row>
    <row r="86" spans="1:65" s="12" customFormat="1" ht="25.95" customHeight="1">
      <c r="B86" s="158"/>
      <c r="C86" s="159"/>
      <c r="D86" s="160" t="s">
        <v>77</v>
      </c>
      <c r="E86" s="161" t="s">
        <v>123</v>
      </c>
      <c r="F86" s="161" t="s">
        <v>124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</f>
        <v>0</v>
      </c>
      <c r="Q86" s="166"/>
      <c r="R86" s="167">
        <f>R87</f>
        <v>1.2E-2</v>
      </c>
      <c r="S86" s="166"/>
      <c r="T86" s="168">
        <f>T87</f>
        <v>0</v>
      </c>
      <c r="AR86" s="169" t="s">
        <v>86</v>
      </c>
      <c r="AT86" s="170" t="s">
        <v>77</v>
      </c>
      <c r="AU86" s="170" t="s">
        <v>78</v>
      </c>
      <c r="AY86" s="169" t="s">
        <v>125</v>
      </c>
      <c r="BK86" s="171">
        <f>BK87</f>
        <v>0</v>
      </c>
    </row>
    <row r="87" spans="1:65" s="12" customFormat="1" ht="22.8" customHeight="1">
      <c r="B87" s="158"/>
      <c r="C87" s="159"/>
      <c r="D87" s="160" t="s">
        <v>77</v>
      </c>
      <c r="E87" s="172" t="s">
        <v>86</v>
      </c>
      <c r="F87" s="172" t="s">
        <v>488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SUM(P88:P95)</f>
        <v>0</v>
      </c>
      <c r="Q87" s="166"/>
      <c r="R87" s="167">
        <f>SUM(R88:R95)</f>
        <v>1.2E-2</v>
      </c>
      <c r="S87" s="166"/>
      <c r="T87" s="168">
        <f>SUM(T88:T95)</f>
        <v>0</v>
      </c>
      <c r="AR87" s="169" t="s">
        <v>86</v>
      </c>
      <c r="AT87" s="170" t="s">
        <v>77</v>
      </c>
      <c r="AU87" s="170" t="s">
        <v>86</v>
      </c>
      <c r="AY87" s="169" t="s">
        <v>125</v>
      </c>
      <c r="BK87" s="171">
        <f>SUM(BK88:BK95)</f>
        <v>0</v>
      </c>
    </row>
    <row r="88" spans="1:65" s="2" customFormat="1" ht="14.4" customHeight="1">
      <c r="A88" s="34"/>
      <c r="B88" s="35"/>
      <c r="C88" s="174" t="s">
        <v>86</v>
      </c>
      <c r="D88" s="174" t="s">
        <v>128</v>
      </c>
      <c r="E88" s="175" t="s">
        <v>489</v>
      </c>
      <c r="F88" s="176" t="s">
        <v>490</v>
      </c>
      <c r="G88" s="177" t="s">
        <v>491</v>
      </c>
      <c r="H88" s="178">
        <v>300</v>
      </c>
      <c r="I88" s="179"/>
      <c r="J88" s="180">
        <f>ROUND(I88*H88,2)</f>
        <v>0</v>
      </c>
      <c r="K88" s="176" t="s">
        <v>132</v>
      </c>
      <c r="L88" s="39"/>
      <c r="M88" s="181" t="s">
        <v>40</v>
      </c>
      <c r="N88" s="182" t="s">
        <v>51</v>
      </c>
      <c r="O88" s="65"/>
      <c r="P88" s="183">
        <f>O88*H88</f>
        <v>0</v>
      </c>
      <c r="Q88" s="183">
        <v>4.0000000000000003E-5</v>
      </c>
      <c r="R88" s="183">
        <f>Q88*H88</f>
        <v>1.2E-2</v>
      </c>
      <c r="S88" s="183">
        <v>0</v>
      </c>
      <c r="T88" s="184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5" t="s">
        <v>133</v>
      </c>
      <c r="AT88" s="185" t="s">
        <v>128</v>
      </c>
      <c r="AU88" s="185" t="s">
        <v>88</v>
      </c>
      <c r="AY88" s="17" t="s">
        <v>125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7" t="s">
        <v>133</v>
      </c>
      <c r="BK88" s="186">
        <f>ROUND(I88*H88,2)</f>
        <v>0</v>
      </c>
      <c r="BL88" s="17" t="s">
        <v>133</v>
      </c>
      <c r="BM88" s="185" t="s">
        <v>492</v>
      </c>
    </row>
    <row r="89" spans="1:65" s="2" customFormat="1" ht="10.199999999999999">
      <c r="A89" s="34"/>
      <c r="B89" s="35"/>
      <c r="C89" s="36"/>
      <c r="D89" s="187" t="s">
        <v>135</v>
      </c>
      <c r="E89" s="36"/>
      <c r="F89" s="188" t="s">
        <v>493</v>
      </c>
      <c r="G89" s="36"/>
      <c r="H89" s="36"/>
      <c r="I89" s="189"/>
      <c r="J89" s="36"/>
      <c r="K89" s="36"/>
      <c r="L89" s="39"/>
      <c r="M89" s="190"/>
      <c r="N89" s="191"/>
      <c r="O89" s="65"/>
      <c r="P89" s="65"/>
      <c r="Q89" s="65"/>
      <c r="R89" s="65"/>
      <c r="S89" s="65"/>
      <c r="T89" s="6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135</v>
      </c>
      <c r="AU89" s="17" t="s">
        <v>88</v>
      </c>
    </row>
    <row r="90" spans="1:65" s="13" customFormat="1" ht="10.199999999999999">
      <c r="B90" s="192"/>
      <c r="C90" s="193"/>
      <c r="D90" s="187" t="s">
        <v>137</v>
      </c>
      <c r="E90" s="194" t="s">
        <v>40</v>
      </c>
      <c r="F90" s="195" t="s">
        <v>494</v>
      </c>
      <c r="G90" s="193"/>
      <c r="H90" s="194" t="s">
        <v>40</v>
      </c>
      <c r="I90" s="196"/>
      <c r="J90" s="193"/>
      <c r="K90" s="193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137</v>
      </c>
      <c r="AU90" s="201" t="s">
        <v>88</v>
      </c>
      <c r="AV90" s="13" t="s">
        <v>86</v>
      </c>
      <c r="AW90" s="13" t="s">
        <v>38</v>
      </c>
      <c r="AX90" s="13" t="s">
        <v>78</v>
      </c>
      <c r="AY90" s="201" t="s">
        <v>125</v>
      </c>
    </row>
    <row r="91" spans="1:65" s="14" customFormat="1" ht="10.199999999999999">
      <c r="B91" s="202"/>
      <c r="C91" s="203"/>
      <c r="D91" s="187" t="s">
        <v>137</v>
      </c>
      <c r="E91" s="204" t="s">
        <v>40</v>
      </c>
      <c r="F91" s="205" t="s">
        <v>495</v>
      </c>
      <c r="G91" s="203"/>
      <c r="H91" s="206">
        <v>300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137</v>
      </c>
      <c r="AU91" s="212" t="s">
        <v>88</v>
      </c>
      <c r="AV91" s="14" t="s">
        <v>88</v>
      </c>
      <c r="AW91" s="14" t="s">
        <v>38</v>
      </c>
      <c r="AX91" s="14" t="s">
        <v>86</v>
      </c>
      <c r="AY91" s="212" t="s">
        <v>125</v>
      </c>
    </row>
    <row r="92" spans="1:65" s="2" customFormat="1" ht="14.4" customHeight="1">
      <c r="A92" s="34"/>
      <c r="B92" s="35"/>
      <c r="C92" s="174" t="s">
        <v>88</v>
      </c>
      <c r="D92" s="174" t="s">
        <v>128</v>
      </c>
      <c r="E92" s="175" t="s">
        <v>496</v>
      </c>
      <c r="F92" s="176" t="s">
        <v>497</v>
      </c>
      <c r="G92" s="177" t="s">
        <v>498</v>
      </c>
      <c r="H92" s="178">
        <v>30</v>
      </c>
      <c r="I92" s="179"/>
      <c r="J92" s="180">
        <f>ROUND(I92*H92,2)</f>
        <v>0</v>
      </c>
      <c r="K92" s="176" t="s">
        <v>132</v>
      </c>
      <c r="L92" s="39"/>
      <c r="M92" s="181" t="s">
        <v>40</v>
      </c>
      <c r="N92" s="182" t="s">
        <v>51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5" t="s">
        <v>133</v>
      </c>
      <c r="AT92" s="185" t="s">
        <v>128</v>
      </c>
      <c r="AU92" s="185" t="s">
        <v>88</v>
      </c>
      <c r="AY92" s="17" t="s">
        <v>125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7" t="s">
        <v>133</v>
      </c>
      <c r="BK92" s="186">
        <f>ROUND(I92*H92,2)</f>
        <v>0</v>
      </c>
      <c r="BL92" s="17" t="s">
        <v>133</v>
      </c>
      <c r="BM92" s="185" t="s">
        <v>499</v>
      </c>
    </row>
    <row r="93" spans="1:65" s="2" customFormat="1" ht="10.199999999999999">
      <c r="A93" s="34"/>
      <c r="B93" s="35"/>
      <c r="C93" s="36"/>
      <c r="D93" s="187" t="s">
        <v>135</v>
      </c>
      <c r="E93" s="36"/>
      <c r="F93" s="188" t="s">
        <v>500</v>
      </c>
      <c r="G93" s="36"/>
      <c r="H93" s="36"/>
      <c r="I93" s="189"/>
      <c r="J93" s="36"/>
      <c r="K93" s="36"/>
      <c r="L93" s="39"/>
      <c r="M93" s="190"/>
      <c r="N93" s="191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135</v>
      </c>
      <c r="AU93" s="17" t="s">
        <v>88</v>
      </c>
    </row>
    <row r="94" spans="1:65" s="13" customFormat="1" ht="10.199999999999999">
      <c r="B94" s="192"/>
      <c r="C94" s="193"/>
      <c r="D94" s="187" t="s">
        <v>137</v>
      </c>
      <c r="E94" s="194" t="s">
        <v>40</v>
      </c>
      <c r="F94" s="195" t="s">
        <v>494</v>
      </c>
      <c r="G94" s="193"/>
      <c r="H94" s="194" t="s">
        <v>40</v>
      </c>
      <c r="I94" s="196"/>
      <c r="J94" s="193"/>
      <c r="K94" s="193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137</v>
      </c>
      <c r="AU94" s="201" t="s">
        <v>88</v>
      </c>
      <c r="AV94" s="13" t="s">
        <v>86</v>
      </c>
      <c r="AW94" s="13" t="s">
        <v>38</v>
      </c>
      <c r="AX94" s="13" t="s">
        <v>78</v>
      </c>
      <c r="AY94" s="201" t="s">
        <v>125</v>
      </c>
    </row>
    <row r="95" spans="1:65" s="14" customFormat="1" ht="10.199999999999999">
      <c r="B95" s="202"/>
      <c r="C95" s="203"/>
      <c r="D95" s="187" t="s">
        <v>137</v>
      </c>
      <c r="E95" s="204" t="s">
        <v>40</v>
      </c>
      <c r="F95" s="205" t="s">
        <v>344</v>
      </c>
      <c r="G95" s="203"/>
      <c r="H95" s="206">
        <v>30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137</v>
      </c>
      <c r="AU95" s="212" t="s">
        <v>88</v>
      </c>
      <c r="AV95" s="14" t="s">
        <v>88</v>
      </c>
      <c r="AW95" s="14" t="s">
        <v>38</v>
      </c>
      <c r="AX95" s="14" t="s">
        <v>86</v>
      </c>
      <c r="AY95" s="212" t="s">
        <v>125</v>
      </c>
    </row>
    <row r="96" spans="1:65" s="12" customFormat="1" ht="25.95" customHeight="1">
      <c r="B96" s="158"/>
      <c r="C96" s="159"/>
      <c r="D96" s="160" t="s">
        <v>77</v>
      </c>
      <c r="E96" s="161" t="s">
        <v>501</v>
      </c>
      <c r="F96" s="161" t="s">
        <v>502</v>
      </c>
      <c r="G96" s="159"/>
      <c r="H96" s="159"/>
      <c r="I96" s="162"/>
      <c r="J96" s="163">
        <f>BK96</f>
        <v>0</v>
      </c>
      <c r="K96" s="159"/>
      <c r="L96" s="164"/>
      <c r="M96" s="165"/>
      <c r="N96" s="166"/>
      <c r="O96" s="166"/>
      <c r="P96" s="167">
        <f>P97+P129+P148</f>
        <v>0</v>
      </c>
      <c r="Q96" s="166"/>
      <c r="R96" s="167">
        <f>R97+R129+R148</f>
        <v>0</v>
      </c>
      <c r="S96" s="166"/>
      <c r="T96" s="168">
        <f>T97+T129+T148</f>
        <v>0</v>
      </c>
      <c r="AR96" s="169" t="s">
        <v>133</v>
      </c>
      <c r="AT96" s="170" t="s">
        <v>77</v>
      </c>
      <c r="AU96" s="170" t="s">
        <v>78</v>
      </c>
      <c r="AY96" s="169" t="s">
        <v>125</v>
      </c>
      <c r="BK96" s="171">
        <f>BK97+BK129+BK148</f>
        <v>0</v>
      </c>
    </row>
    <row r="97" spans="1:65" s="12" customFormat="1" ht="22.8" customHeight="1">
      <c r="B97" s="158"/>
      <c r="C97" s="159"/>
      <c r="D97" s="160" t="s">
        <v>77</v>
      </c>
      <c r="E97" s="172" t="s">
        <v>503</v>
      </c>
      <c r="F97" s="172" t="s">
        <v>504</v>
      </c>
      <c r="G97" s="159"/>
      <c r="H97" s="159"/>
      <c r="I97" s="162"/>
      <c r="J97" s="173">
        <f>BK97</f>
        <v>0</v>
      </c>
      <c r="K97" s="159"/>
      <c r="L97" s="164"/>
      <c r="M97" s="165"/>
      <c r="N97" s="166"/>
      <c r="O97" s="166"/>
      <c r="P97" s="167">
        <f>SUM(P98:P128)</f>
        <v>0</v>
      </c>
      <c r="Q97" s="166"/>
      <c r="R97" s="167">
        <f>SUM(R98:R128)</f>
        <v>0</v>
      </c>
      <c r="S97" s="166"/>
      <c r="T97" s="168">
        <f>SUM(T98:T128)</f>
        <v>0</v>
      </c>
      <c r="AR97" s="169" t="s">
        <v>133</v>
      </c>
      <c r="AT97" s="170" t="s">
        <v>77</v>
      </c>
      <c r="AU97" s="170" t="s">
        <v>86</v>
      </c>
      <c r="AY97" s="169" t="s">
        <v>125</v>
      </c>
      <c r="BK97" s="171">
        <f>SUM(BK98:BK128)</f>
        <v>0</v>
      </c>
    </row>
    <row r="98" spans="1:65" s="2" customFormat="1" ht="14.4" customHeight="1">
      <c r="A98" s="34"/>
      <c r="B98" s="35"/>
      <c r="C98" s="174" t="s">
        <v>146</v>
      </c>
      <c r="D98" s="174" t="s">
        <v>128</v>
      </c>
      <c r="E98" s="175" t="s">
        <v>505</v>
      </c>
      <c r="F98" s="176" t="s">
        <v>506</v>
      </c>
      <c r="G98" s="177" t="s">
        <v>175</v>
      </c>
      <c r="H98" s="178">
        <v>1</v>
      </c>
      <c r="I98" s="179"/>
      <c r="J98" s="180">
        <f>ROUND(I98*H98,2)</f>
        <v>0</v>
      </c>
      <c r="K98" s="176" t="s">
        <v>40</v>
      </c>
      <c r="L98" s="39"/>
      <c r="M98" s="181" t="s">
        <v>40</v>
      </c>
      <c r="N98" s="182" t="s">
        <v>51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5" t="s">
        <v>507</v>
      </c>
      <c r="AT98" s="185" t="s">
        <v>128</v>
      </c>
      <c r="AU98" s="185" t="s">
        <v>88</v>
      </c>
      <c r="AY98" s="17" t="s">
        <v>125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7" t="s">
        <v>133</v>
      </c>
      <c r="BK98" s="186">
        <f>ROUND(I98*H98,2)</f>
        <v>0</v>
      </c>
      <c r="BL98" s="17" t="s">
        <v>507</v>
      </c>
      <c r="BM98" s="185" t="s">
        <v>508</v>
      </c>
    </row>
    <row r="99" spans="1:65" s="2" customFormat="1" ht="10.199999999999999">
      <c r="A99" s="34"/>
      <c r="B99" s="35"/>
      <c r="C99" s="36"/>
      <c r="D99" s="187" t="s">
        <v>135</v>
      </c>
      <c r="E99" s="36"/>
      <c r="F99" s="188" t="s">
        <v>506</v>
      </c>
      <c r="G99" s="36"/>
      <c r="H99" s="36"/>
      <c r="I99" s="189"/>
      <c r="J99" s="36"/>
      <c r="K99" s="36"/>
      <c r="L99" s="39"/>
      <c r="M99" s="190"/>
      <c r="N99" s="191"/>
      <c r="O99" s="65"/>
      <c r="P99" s="65"/>
      <c r="Q99" s="65"/>
      <c r="R99" s="65"/>
      <c r="S99" s="65"/>
      <c r="T99" s="6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135</v>
      </c>
      <c r="AU99" s="17" t="s">
        <v>88</v>
      </c>
    </row>
    <row r="100" spans="1:65" s="13" customFormat="1" ht="10.199999999999999">
      <c r="B100" s="192"/>
      <c r="C100" s="193"/>
      <c r="D100" s="187" t="s">
        <v>137</v>
      </c>
      <c r="E100" s="194" t="s">
        <v>40</v>
      </c>
      <c r="F100" s="195" t="s">
        <v>509</v>
      </c>
      <c r="G100" s="193"/>
      <c r="H100" s="194" t="s">
        <v>40</v>
      </c>
      <c r="I100" s="196"/>
      <c r="J100" s="193"/>
      <c r="K100" s="193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137</v>
      </c>
      <c r="AU100" s="201" t="s">
        <v>88</v>
      </c>
      <c r="AV100" s="13" t="s">
        <v>86</v>
      </c>
      <c r="AW100" s="13" t="s">
        <v>38</v>
      </c>
      <c r="AX100" s="13" t="s">
        <v>78</v>
      </c>
      <c r="AY100" s="201" t="s">
        <v>125</v>
      </c>
    </row>
    <row r="101" spans="1:65" s="13" customFormat="1" ht="10.199999999999999">
      <c r="B101" s="192"/>
      <c r="C101" s="193"/>
      <c r="D101" s="187" t="s">
        <v>137</v>
      </c>
      <c r="E101" s="194" t="s">
        <v>40</v>
      </c>
      <c r="F101" s="195" t="s">
        <v>510</v>
      </c>
      <c r="G101" s="193"/>
      <c r="H101" s="194" t="s">
        <v>40</v>
      </c>
      <c r="I101" s="196"/>
      <c r="J101" s="193"/>
      <c r="K101" s="193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137</v>
      </c>
      <c r="AU101" s="201" t="s">
        <v>88</v>
      </c>
      <c r="AV101" s="13" t="s">
        <v>86</v>
      </c>
      <c r="AW101" s="13" t="s">
        <v>38</v>
      </c>
      <c r="AX101" s="13" t="s">
        <v>78</v>
      </c>
      <c r="AY101" s="201" t="s">
        <v>125</v>
      </c>
    </row>
    <row r="102" spans="1:65" s="13" customFormat="1" ht="10.199999999999999">
      <c r="B102" s="192"/>
      <c r="C102" s="193"/>
      <c r="D102" s="187" t="s">
        <v>137</v>
      </c>
      <c r="E102" s="194" t="s">
        <v>40</v>
      </c>
      <c r="F102" s="195" t="s">
        <v>511</v>
      </c>
      <c r="G102" s="193"/>
      <c r="H102" s="194" t="s">
        <v>40</v>
      </c>
      <c r="I102" s="196"/>
      <c r="J102" s="193"/>
      <c r="K102" s="193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137</v>
      </c>
      <c r="AU102" s="201" t="s">
        <v>88</v>
      </c>
      <c r="AV102" s="13" t="s">
        <v>86</v>
      </c>
      <c r="AW102" s="13" t="s">
        <v>38</v>
      </c>
      <c r="AX102" s="13" t="s">
        <v>78</v>
      </c>
      <c r="AY102" s="201" t="s">
        <v>125</v>
      </c>
    </row>
    <row r="103" spans="1:65" s="13" customFormat="1" ht="10.199999999999999">
      <c r="B103" s="192"/>
      <c r="C103" s="193"/>
      <c r="D103" s="187" t="s">
        <v>137</v>
      </c>
      <c r="E103" s="194" t="s">
        <v>40</v>
      </c>
      <c r="F103" s="195" t="s">
        <v>512</v>
      </c>
      <c r="G103" s="193"/>
      <c r="H103" s="194" t="s">
        <v>40</v>
      </c>
      <c r="I103" s="196"/>
      <c r="J103" s="193"/>
      <c r="K103" s="193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137</v>
      </c>
      <c r="AU103" s="201" t="s">
        <v>88</v>
      </c>
      <c r="AV103" s="13" t="s">
        <v>86</v>
      </c>
      <c r="AW103" s="13" t="s">
        <v>38</v>
      </c>
      <c r="AX103" s="13" t="s">
        <v>78</v>
      </c>
      <c r="AY103" s="201" t="s">
        <v>125</v>
      </c>
    </row>
    <row r="104" spans="1:65" s="13" customFormat="1" ht="10.199999999999999">
      <c r="B104" s="192"/>
      <c r="C104" s="193"/>
      <c r="D104" s="187" t="s">
        <v>137</v>
      </c>
      <c r="E104" s="194" t="s">
        <v>40</v>
      </c>
      <c r="F104" s="195" t="s">
        <v>513</v>
      </c>
      <c r="G104" s="193"/>
      <c r="H104" s="194" t="s">
        <v>40</v>
      </c>
      <c r="I104" s="196"/>
      <c r="J104" s="193"/>
      <c r="K104" s="193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137</v>
      </c>
      <c r="AU104" s="201" t="s">
        <v>88</v>
      </c>
      <c r="AV104" s="13" t="s">
        <v>86</v>
      </c>
      <c r="AW104" s="13" t="s">
        <v>38</v>
      </c>
      <c r="AX104" s="13" t="s">
        <v>78</v>
      </c>
      <c r="AY104" s="201" t="s">
        <v>125</v>
      </c>
    </row>
    <row r="105" spans="1:65" s="13" customFormat="1" ht="10.199999999999999">
      <c r="B105" s="192"/>
      <c r="C105" s="193"/>
      <c r="D105" s="187" t="s">
        <v>137</v>
      </c>
      <c r="E105" s="194" t="s">
        <v>40</v>
      </c>
      <c r="F105" s="195" t="s">
        <v>514</v>
      </c>
      <c r="G105" s="193"/>
      <c r="H105" s="194" t="s">
        <v>40</v>
      </c>
      <c r="I105" s="196"/>
      <c r="J105" s="193"/>
      <c r="K105" s="193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137</v>
      </c>
      <c r="AU105" s="201" t="s">
        <v>88</v>
      </c>
      <c r="AV105" s="13" t="s">
        <v>86</v>
      </c>
      <c r="AW105" s="13" t="s">
        <v>38</v>
      </c>
      <c r="AX105" s="13" t="s">
        <v>78</v>
      </c>
      <c r="AY105" s="201" t="s">
        <v>125</v>
      </c>
    </row>
    <row r="106" spans="1:65" s="13" customFormat="1" ht="10.199999999999999">
      <c r="B106" s="192"/>
      <c r="C106" s="193"/>
      <c r="D106" s="187" t="s">
        <v>137</v>
      </c>
      <c r="E106" s="194" t="s">
        <v>40</v>
      </c>
      <c r="F106" s="195" t="s">
        <v>515</v>
      </c>
      <c r="G106" s="193"/>
      <c r="H106" s="194" t="s">
        <v>40</v>
      </c>
      <c r="I106" s="196"/>
      <c r="J106" s="193"/>
      <c r="K106" s="193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137</v>
      </c>
      <c r="AU106" s="201" t="s">
        <v>88</v>
      </c>
      <c r="AV106" s="13" t="s">
        <v>86</v>
      </c>
      <c r="AW106" s="13" t="s">
        <v>38</v>
      </c>
      <c r="AX106" s="13" t="s">
        <v>78</v>
      </c>
      <c r="AY106" s="201" t="s">
        <v>125</v>
      </c>
    </row>
    <row r="107" spans="1:65" s="13" customFormat="1" ht="10.199999999999999">
      <c r="B107" s="192"/>
      <c r="C107" s="193"/>
      <c r="D107" s="187" t="s">
        <v>137</v>
      </c>
      <c r="E107" s="194" t="s">
        <v>40</v>
      </c>
      <c r="F107" s="195" t="s">
        <v>516</v>
      </c>
      <c r="G107" s="193"/>
      <c r="H107" s="194" t="s">
        <v>40</v>
      </c>
      <c r="I107" s="196"/>
      <c r="J107" s="193"/>
      <c r="K107" s="193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137</v>
      </c>
      <c r="AU107" s="201" t="s">
        <v>88</v>
      </c>
      <c r="AV107" s="13" t="s">
        <v>86</v>
      </c>
      <c r="AW107" s="13" t="s">
        <v>38</v>
      </c>
      <c r="AX107" s="13" t="s">
        <v>78</v>
      </c>
      <c r="AY107" s="201" t="s">
        <v>125</v>
      </c>
    </row>
    <row r="108" spans="1:65" s="13" customFormat="1" ht="20.399999999999999">
      <c r="B108" s="192"/>
      <c r="C108" s="193"/>
      <c r="D108" s="187" t="s">
        <v>137</v>
      </c>
      <c r="E108" s="194" t="s">
        <v>40</v>
      </c>
      <c r="F108" s="195" t="s">
        <v>517</v>
      </c>
      <c r="G108" s="193"/>
      <c r="H108" s="194" t="s">
        <v>40</v>
      </c>
      <c r="I108" s="196"/>
      <c r="J108" s="193"/>
      <c r="K108" s="193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137</v>
      </c>
      <c r="AU108" s="201" t="s">
        <v>88</v>
      </c>
      <c r="AV108" s="13" t="s">
        <v>86</v>
      </c>
      <c r="AW108" s="13" t="s">
        <v>38</v>
      </c>
      <c r="AX108" s="13" t="s">
        <v>78</v>
      </c>
      <c r="AY108" s="201" t="s">
        <v>125</v>
      </c>
    </row>
    <row r="109" spans="1:65" s="13" customFormat="1" ht="10.199999999999999">
      <c r="B109" s="192"/>
      <c r="C109" s="193"/>
      <c r="D109" s="187" t="s">
        <v>137</v>
      </c>
      <c r="E109" s="194" t="s">
        <v>40</v>
      </c>
      <c r="F109" s="195" t="s">
        <v>518</v>
      </c>
      <c r="G109" s="193"/>
      <c r="H109" s="194" t="s">
        <v>40</v>
      </c>
      <c r="I109" s="196"/>
      <c r="J109" s="193"/>
      <c r="K109" s="193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137</v>
      </c>
      <c r="AU109" s="201" t="s">
        <v>88</v>
      </c>
      <c r="AV109" s="13" t="s">
        <v>86</v>
      </c>
      <c r="AW109" s="13" t="s">
        <v>38</v>
      </c>
      <c r="AX109" s="13" t="s">
        <v>78</v>
      </c>
      <c r="AY109" s="201" t="s">
        <v>125</v>
      </c>
    </row>
    <row r="110" spans="1:65" s="13" customFormat="1" ht="20.399999999999999">
      <c r="B110" s="192"/>
      <c r="C110" s="193"/>
      <c r="D110" s="187" t="s">
        <v>137</v>
      </c>
      <c r="E110" s="194" t="s">
        <v>40</v>
      </c>
      <c r="F110" s="195" t="s">
        <v>519</v>
      </c>
      <c r="G110" s="193"/>
      <c r="H110" s="194" t="s">
        <v>40</v>
      </c>
      <c r="I110" s="196"/>
      <c r="J110" s="193"/>
      <c r="K110" s="193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137</v>
      </c>
      <c r="AU110" s="201" t="s">
        <v>88</v>
      </c>
      <c r="AV110" s="13" t="s">
        <v>86</v>
      </c>
      <c r="AW110" s="13" t="s">
        <v>38</v>
      </c>
      <c r="AX110" s="13" t="s">
        <v>78</v>
      </c>
      <c r="AY110" s="201" t="s">
        <v>125</v>
      </c>
    </row>
    <row r="111" spans="1:65" s="13" customFormat="1" ht="10.199999999999999">
      <c r="B111" s="192"/>
      <c r="C111" s="193"/>
      <c r="D111" s="187" t="s">
        <v>137</v>
      </c>
      <c r="E111" s="194" t="s">
        <v>40</v>
      </c>
      <c r="F111" s="195" t="s">
        <v>520</v>
      </c>
      <c r="G111" s="193"/>
      <c r="H111" s="194" t="s">
        <v>40</v>
      </c>
      <c r="I111" s="196"/>
      <c r="J111" s="193"/>
      <c r="K111" s="193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137</v>
      </c>
      <c r="AU111" s="201" t="s">
        <v>88</v>
      </c>
      <c r="AV111" s="13" t="s">
        <v>86</v>
      </c>
      <c r="AW111" s="13" t="s">
        <v>38</v>
      </c>
      <c r="AX111" s="13" t="s">
        <v>78</v>
      </c>
      <c r="AY111" s="201" t="s">
        <v>125</v>
      </c>
    </row>
    <row r="112" spans="1:65" s="13" customFormat="1" ht="10.199999999999999">
      <c r="B112" s="192"/>
      <c r="C112" s="193"/>
      <c r="D112" s="187" t="s">
        <v>137</v>
      </c>
      <c r="E112" s="194" t="s">
        <v>40</v>
      </c>
      <c r="F112" s="195" t="s">
        <v>521</v>
      </c>
      <c r="G112" s="193"/>
      <c r="H112" s="194" t="s">
        <v>40</v>
      </c>
      <c r="I112" s="196"/>
      <c r="J112" s="193"/>
      <c r="K112" s="193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137</v>
      </c>
      <c r="AU112" s="201" t="s">
        <v>88</v>
      </c>
      <c r="AV112" s="13" t="s">
        <v>86</v>
      </c>
      <c r="AW112" s="13" t="s">
        <v>38</v>
      </c>
      <c r="AX112" s="13" t="s">
        <v>78</v>
      </c>
      <c r="AY112" s="201" t="s">
        <v>125</v>
      </c>
    </row>
    <row r="113" spans="1:65" s="13" customFormat="1" ht="10.199999999999999">
      <c r="B113" s="192"/>
      <c r="C113" s="193"/>
      <c r="D113" s="187" t="s">
        <v>137</v>
      </c>
      <c r="E113" s="194" t="s">
        <v>40</v>
      </c>
      <c r="F113" s="195" t="s">
        <v>522</v>
      </c>
      <c r="G113" s="193"/>
      <c r="H113" s="194" t="s">
        <v>40</v>
      </c>
      <c r="I113" s="196"/>
      <c r="J113" s="193"/>
      <c r="K113" s="193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137</v>
      </c>
      <c r="AU113" s="201" t="s">
        <v>88</v>
      </c>
      <c r="AV113" s="13" t="s">
        <v>86</v>
      </c>
      <c r="AW113" s="13" t="s">
        <v>38</v>
      </c>
      <c r="AX113" s="13" t="s">
        <v>78</v>
      </c>
      <c r="AY113" s="201" t="s">
        <v>125</v>
      </c>
    </row>
    <row r="114" spans="1:65" s="13" customFormat="1" ht="10.199999999999999">
      <c r="B114" s="192"/>
      <c r="C114" s="193"/>
      <c r="D114" s="187" t="s">
        <v>137</v>
      </c>
      <c r="E114" s="194" t="s">
        <v>40</v>
      </c>
      <c r="F114" s="195" t="s">
        <v>523</v>
      </c>
      <c r="G114" s="193"/>
      <c r="H114" s="194" t="s">
        <v>40</v>
      </c>
      <c r="I114" s="196"/>
      <c r="J114" s="193"/>
      <c r="K114" s="193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137</v>
      </c>
      <c r="AU114" s="201" t="s">
        <v>88</v>
      </c>
      <c r="AV114" s="13" t="s">
        <v>86</v>
      </c>
      <c r="AW114" s="13" t="s">
        <v>38</v>
      </c>
      <c r="AX114" s="13" t="s">
        <v>78</v>
      </c>
      <c r="AY114" s="201" t="s">
        <v>125</v>
      </c>
    </row>
    <row r="115" spans="1:65" s="13" customFormat="1" ht="10.199999999999999">
      <c r="B115" s="192"/>
      <c r="C115" s="193"/>
      <c r="D115" s="187" t="s">
        <v>137</v>
      </c>
      <c r="E115" s="194" t="s">
        <v>40</v>
      </c>
      <c r="F115" s="195" t="s">
        <v>524</v>
      </c>
      <c r="G115" s="193"/>
      <c r="H115" s="194" t="s">
        <v>40</v>
      </c>
      <c r="I115" s="196"/>
      <c r="J115" s="193"/>
      <c r="K115" s="193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137</v>
      </c>
      <c r="AU115" s="201" t="s">
        <v>88</v>
      </c>
      <c r="AV115" s="13" t="s">
        <v>86</v>
      </c>
      <c r="AW115" s="13" t="s">
        <v>38</v>
      </c>
      <c r="AX115" s="13" t="s">
        <v>78</v>
      </c>
      <c r="AY115" s="201" t="s">
        <v>125</v>
      </c>
    </row>
    <row r="116" spans="1:65" s="14" customFormat="1" ht="10.199999999999999">
      <c r="B116" s="202"/>
      <c r="C116" s="203"/>
      <c r="D116" s="187" t="s">
        <v>137</v>
      </c>
      <c r="E116" s="204" t="s">
        <v>40</v>
      </c>
      <c r="F116" s="205" t="s">
        <v>86</v>
      </c>
      <c r="G116" s="203"/>
      <c r="H116" s="206">
        <v>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137</v>
      </c>
      <c r="AU116" s="212" t="s">
        <v>88</v>
      </c>
      <c r="AV116" s="14" t="s">
        <v>88</v>
      </c>
      <c r="AW116" s="14" t="s">
        <v>38</v>
      </c>
      <c r="AX116" s="14" t="s">
        <v>86</v>
      </c>
      <c r="AY116" s="212" t="s">
        <v>125</v>
      </c>
    </row>
    <row r="117" spans="1:65" s="2" customFormat="1" ht="14.4" customHeight="1">
      <c r="A117" s="34"/>
      <c r="B117" s="35"/>
      <c r="C117" s="174" t="s">
        <v>133</v>
      </c>
      <c r="D117" s="174" t="s">
        <v>128</v>
      </c>
      <c r="E117" s="175" t="s">
        <v>525</v>
      </c>
      <c r="F117" s="176" t="s">
        <v>526</v>
      </c>
      <c r="G117" s="177" t="s">
        <v>175</v>
      </c>
      <c r="H117" s="178">
        <v>1</v>
      </c>
      <c r="I117" s="179"/>
      <c r="J117" s="180">
        <f>ROUND(I117*H117,2)</f>
        <v>0</v>
      </c>
      <c r="K117" s="176" t="s">
        <v>40</v>
      </c>
      <c r="L117" s="39"/>
      <c r="M117" s="181" t="s">
        <v>40</v>
      </c>
      <c r="N117" s="182" t="s">
        <v>51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5" t="s">
        <v>507</v>
      </c>
      <c r="AT117" s="185" t="s">
        <v>128</v>
      </c>
      <c r="AU117" s="185" t="s">
        <v>88</v>
      </c>
      <c r="AY117" s="17" t="s">
        <v>125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7" t="s">
        <v>133</v>
      </c>
      <c r="BK117" s="186">
        <f>ROUND(I117*H117,2)</f>
        <v>0</v>
      </c>
      <c r="BL117" s="17" t="s">
        <v>507</v>
      </c>
      <c r="BM117" s="185" t="s">
        <v>527</v>
      </c>
    </row>
    <row r="118" spans="1:65" s="2" customFormat="1" ht="10.199999999999999">
      <c r="A118" s="34"/>
      <c r="B118" s="35"/>
      <c r="C118" s="36"/>
      <c r="D118" s="187" t="s">
        <v>135</v>
      </c>
      <c r="E118" s="36"/>
      <c r="F118" s="188" t="s">
        <v>526</v>
      </c>
      <c r="G118" s="36"/>
      <c r="H118" s="36"/>
      <c r="I118" s="189"/>
      <c r="J118" s="36"/>
      <c r="K118" s="36"/>
      <c r="L118" s="39"/>
      <c r="M118" s="190"/>
      <c r="N118" s="191"/>
      <c r="O118" s="65"/>
      <c r="P118" s="65"/>
      <c r="Q118" s="65"/>
      <c r="R118" s="65"/>
      <c r="S118" s="65"/>
      <c r="T118" s="6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135</v>
      </c>
      <c r="AU118" s="17" t="s">
        <v>88</v>
      </c>
    </row>
    <row r="119" spans="1:65" s="13" customFormat="1" ht="10.199999999999999">
      <c r="B119" s="192"/>
      <c r="C119" s="193"/>
      <c r="D119" s="187" t="s">
        <v>137</v>
      </c>
      <c r="E119" s="194" t="s">
        <v>40</v>
      </c>
      <c r="F119" s="195" t="s">
        <v>528</v>
      </c>
      <c r="G119" s="193"/>
      <c r="H119" s="194" t="s">
        <v>40</v>
      </c>
      <c r="I119" s="196"/>
      <c r="J119" s="193"/>
      <c r="K119" s="193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137</v>
      </c>
      <c r="AU119" s="201" t="s">
        <v>88</v>
      </c>
      <c r="AV119" s="13" t="s">
        <v>86</v>
      </c>
      <c r="AW119" s="13" t="s">
        <v>38</v>
      </c>
      <c r="AX119" s="13" t="s">
        <v>78</v>
      </c>
      <c r="AY119" s="201" t="s">
        <v>125</v>
      </c>
    </row>
    <row r="120" spans="1:65" s="14" customFormat="1" ht="10.199999999999999">
      <c r="B120" s="202"/>
      <c r="C120" s="203"/>
      <c r="D120" s="187" t="s">
        <v>137</v>
      </c>
      <c r="E120" s="204" t="s">
        <v>40</v>
      </c>
      <c r="F120" s="205" t="s">
        <v>86</v>
      </c>
      <c r="G120" s="203"/>
      <c r="H120" s="206">
        <v>1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137</v>
      </c>
      <c r="AU120" s="212" t="s">
        <v>88</v>
      </c>
      <c r="AV120" s="14" t="s">
        <v>88</v>
      </c>
      <c r="AW120" s="14" t="s">
        <v>38</v>
      </c>
      <c r="AX120" s="14" t="s">
        <v>86</v>
      </c>
      <c r="AY120" s="212" t="s">
        <v>125</v>
      </c>
    </row>
    <row r="121" spans="1:65" s="2" customFormat="1" ht="14.4" customHeight="1">
      <c r="A121" s="34"/>
      <c r="B121" s="35"/>
      <c r="C121" s="174" t="s">
        <v>161</v>
      </c>
      <c r="D121" s="174" t="s">
        <v>128</v>
      </c>
      <c r="E121" s="175" t="s">
        <v>529</v>
      </c>
      <c r="F121" s="176" t="s">
        <v>530</v>
      </c>
      <c r="G121" s="177" t="s">
        <v>175</v>
      </c>
      <c r="H121" s="178">
        <v>1</v>
      </c>
      <c r="I121" s="179"/>
      <c r="J121" s="180">
        <f>ROUND(I121*H121,2)</f>
        <v>0</v>
      </c>
      <c r="K121" s="176" t="s">
        <v>40</v>
      </c>
      <c r="L121" s="39"/>
      <c r="M121" s="181" t="s">
        <v>40</v>
      </c>
      <c r="N121" s="182" t="s">
        <v>51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5" t="s">
        <v>507</v>
      </c>
      <c r="AT121" s="185" t="s">
        <v>128</v>
      </c>
      <c r="AU121" s="185" t="s">
        <v>88</v>
      </c>
      <c r="AY121" s="17" t="s">
        <v>125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7" t="s">
        <v>133</v>
      </c>
      <c r="BK121" s="186">
        <f>ROUND(I121*H121,2)</f>
        <v>0</v>
      </c>
      <c r="BL121" s="17" t="s">
        <v>507</v>
      </c>
      <c r="BM121" s="185" t="s">
        <v>531</v>
      </c>
    </row>
    <row r="122" spans="1:65" s="2" customFormat="1" ht="10.199999999999999">
      <c r="A122" s="34"/>
      <c r="B122" s="35"/>
      <c r="C122" s="36"/>
      <c r="D122" s="187" t="s">
        <v>135</v>
      </c>
      <c r="E122" s="36"/>
      <c r="F122" s="188" t="s">
        <v>530</v>
      </c>
      <c r="G122" s="36"/>
      <c r="H122" s="36"/>
      <c r="I122" s="189"/>
      <c r="J122" s="36"/>
      <c r="K122" s="36"/>
      <c r="L122" s="39"/>
      <c r="M122" s="190"/>
      <c r="N122" s="191"/>
      <c r="O122" s="65"/>
      <c r="P122" s="65"/>
      <c r="Q122" s="65"/>
      <c r="R122" s="65"/>
      <c r="S122" s="65"/>
      <c r="T122" s="6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135</v>
      </c>
      <c r="AU122" s="17" t="s">
        <v>88</v>
      </c>
    </row>
    <row r="123" spans="1:65" s="13" customFormat="1" ht="10.199999999999999">
      <c r="B123" s="192"/>
      <c r="C123" s="193"/>
      <c r="D123" s="187" t="s">
        <v>137</v>
      </c>
      <c r="E123" s="194" t="s">
        <v>40</v>
      </c>
      <c r="F123" s="195" t="s">
        <v>532</v>
      </c>
      <c r="G123" s="193"/>
      <c r="H123" s="194" t="s">
        <v>40</v>
      </c>
      <c r="I123" s="196"/>
      <c r="J123" s="193"/>
      <c r="K123" s="193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137</v>
      </c>
      <c r="AU123" s="201" t="s">
        <v>88</v>
      </c>
      <c r="AV123" s="13" t="s">
        <v>86</v>
      </c>
      <c r="AW123" s="13" t="s">
        <v>38</v>
      </c>
      <c r="AX123" s="13" t="s">
        <v>78</v>
      </c>
      <c r="AY123" s="201" t="s">
        <v>125</v>
      </c>
    </row>
    <row r="124" spans="1:65" s="14" customFormat="1" ht="10.199999999999999">
      <c r="B124" s="202"/>
      <c r="C124" s="203"/>
      <c r="D124" s="187" t="s">
        <v>137</v>
      </c>
      <c r="E124" s="204" t="s">
        <v>40</v>
      </c>
      <c r="F124" s="205" t="s">
        <v>86</v>
      </c>
      <c r="G124" s="203"/>
      <c r="H124" s="206">
        <v>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137</v>
      </c>
      <c r="AU124" s="212" t="s">
        <v>88</v>
      </c>
      <c r="AV124" s="14" t="s">
        <v>88</v>
      </c>
      <c r="AW124" s="14" t="s">
        <v>38</v>
      </c>
      <c r="AX124" s="14" t="s">
        <v>86</v>
      </c>
      <c r="AY124" s="212" t="s">
        <v>125</v>
      </c>
    </row>
    <row r="125" spans="1:65" s="2" customFormat="1" ht="14.4" customHeight="1">
      <c r="A125" s="34"/>
      <c r="B125" s="35"/>
      <c r="C125" s="174" t="s">
        <v>172</v>
      </c>
      <c r="D125" s="174" t="s">
        <v>128</v>
      </c>
      <c r="E125" s="175" t="s">
        <v>533</v>
      </c>
      <c r="F125" s="176" t="s">
        <v>534</v>
      </c>
      <c r="G125" s="177" t="s">
        <v>175</v>
      </c>
      <c r="H125" s="178">
        <v>1</v>
      </c>
      <c r="I125" s="179"/>
      <c r="J125" s="180">
        <f>ROUND(I125*H125,2)</f>
        <v>0</v>
      </c>
      <c r="K125" s="176" t="s">
        <v>40</v>
      </c>
      <c r="L125" s="39"/>
      <c r="M125" s="181" t="s">
        <v>40</v>
      </c>
      <c r="N125" s="182" t="s">
        <v>51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5" t="s">
        <v>507</v>
      </c>
      <c r="AT125" s="185" t="s">
        <v>128</v>
      </c>
      <c r="AU125" s="185" t="s">
        <v>88</v>
      </c>
      <c r="AY125" s="17" t="s">
        <v>125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7" t="s">
        <v>133</v>
      </c>
      <c r="BK125" s="186">
        <f>ROUND(I125*H125,2)</f>
        <v>0</v>
      </c>
      <c r="BL125" s="17" t="s">
        <v>507</v>
      </c>
      <c r="BM125" s="185" t="s">
        <v>535</v>
      </c>
    </row>
    <row r="126" spans="1:65" s="2" customFormat="1" ht="10.199999999999999">
      <c r="A126" s="34"/>
      <c r="B126" s="35"/>
      <c r="C126" s="36"/>
      <c r="D126" s="187" t="s">
        <v>135</v>
      </c>
      <c r="E126" s="36"/>
      <c r="F126" s="188" t="s">
        <v>534</v>
      </c>
      <c r="G126" s="36"/>
      <c r="H126" s="36"/>
      <c r="I126" s="189"/>
      <c r="J126" s="36"/>
      <c r="K126" s="36"/>
      <c r="L126" s="39"/>
      <c r="M126" s="190"/>
      <c r="N126" s="191"/>
      <c r="O126" s="65"/>
      <c r="P126" s="65"/>
      <c r="Q126" s="65"/>
      <c r="R126" s="65"/>
      <c r="S126" s="65"/>
      <c r="T126" s="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135</v>
      </c>
      <c r="AU126" s="17" t="s">
        <v>88</v>
      </c>
    </row>
    <row r="127" spans="1:65" s="13" customFormat="1" ht="10.199999999999999">
      <c r="B127" s="192"/>
      <c r="C127" s="193"/>
      <c r="D127" s="187" t="s">
        <v>137</v>
      </c>
      <c r="E127" s="194" t="s">
        <v>40</v>
      </c>
      <c r="F127" s="195" t="s">
        <v>536</v>
      </c>
      <c r="G127" s="193"/>
      <c r="H127" s="194" t="s">
        <v>40</v>
      </c>
      <c r="I127" s="196"/>
      <c r="J127" s="193"/>
      <c r="K127" s="193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137</v>
      </c>
      <c r="AU127" s="201" t="s">
        <v>88</v>
      </c>
      <c r="AV127" s="13" t="s">
        <v>86</v>
      </c>
      <c r="AW127" s="13" t="s">
        <v>38</v>
      </c>
      <c r="AX127" s="13" t="s">
        <v>78</v>
      </c>
      <c r="AY127" s="201" t="s">
        <v>125</v>
      </c>
    </row>
    <row r="128" spans="1:65" s="14" customFormat="1" ht="10.199999999999999">
      <c r="B128" s="202"/>
      <c r="C128" s="203"/>
      <c r="D128" s="187" t="s">
        <v>137</v>
      </c>
      <c r="E128" s="204" t="s">
        <v>40</v>
      </c>
      <c r="F128" s="205" t="s">
        <v>86</v>
      </c>
      <c r="G128" s="203"/>
      <c r="H128" s="206">
        <v>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137</v>
      </c>
      <c r="AU128" s="212" t="s">
        <v>88</v>
      </c>
      <c r="AV128" s="14" t="s">
        <v>88</v>
      </c>
      <c r="AW128" s="14" t="s">
        <v>38</v>
      </c>
      <c r="AX128" s="14" t="s">
        <v>86</v>
      </c>
      <c r="AY128" s="212" t="s">
        <v>125</v>
      </c>
    </row>
    <row r="129" spans="1:65" s="12" customFormat="1" ht="22.8" customHeight="1">
      <c r="B129" s="158"/>
      <c r="C129" s="159"/>
      <c r="D129" s="160" t="s">
        <v>77</v>
      </c>
      <c r="E129" s="172" t="s">
        <v>537</v>
      </c>
      <c r="F129" s="172" t="s">
        <v>538</v>
      </c>
      <c r="G129" s="159"/>
      <c r="H129" s="159"/>
      <c r="I129" s="162"/>
      <c r="J129" s="173">
        <f>BK129</f>
        <v>0</v>
      </c>
      <c r="K129" s="159"/>
      <c r="L129" s="164"/>
      <c r="M129" s="165"/>
      <c r="N129" s="166"/>
      <c r="O129" s="166"/>
      <c r="P129" s="167">
        <f>SUM(P130:P147)</f>
        <v>0</v>
      </c>
      <c r="Q129" s="166"/>
      <c r="R129" s="167">
        <f>SUM(R130:R147)</f>
        <v>0</v>
      </c>
      <c r="S129" s="166"/>
      <c r="T129" s="168">
        <f>SUM(T130:T147)</f>
        <v>0</v>
      </c>
      <c r="AR129" s="169" t="s">
        <v>133</v>
      </c>
      <c r="AT129" s="170" t="s">
        <v>77</v>
      </c>
      <c r="AU129" s="170" t="s">
        <v>86</v>
      </c>
      <c r="AY129" s="169" t="s">
        <v>125</v>
      </c>
      <c r="BK129" s="171">
        <f>SUM(BK130:BK147)</f>
        <v>0</v>
      </c>
    </row>
    <row r="130" spans="1:65" s="2" customFormat="1" ht="14.4" customHeight="1">
      <c r="A130" s="34"/>
      <c r="B130" s="35"/>
      <c r="C130" s="174" t="s">
        <v>181</v>
      </c>
      <c r="D130" s="174" t="s">
        <v>128</v>
      </c>
      <c r="E130" s="175" t="s">
        <v>539</v>
      </c>
      <c r="F130" s="176" t="s">
        <v>540</v>
      </c>
      <c r="G130" s="177" t="s">
        <v>541</v>
      </c>
      <c r="H130" s="178">
        <v>1</v>
      </c>
      <c r="I130" s="179"/>
      <c r="J130" s="180">
        <f>ROUND(I130*H130,2)</f>
        <v>0</v>
      </c>
      <c r="K130" s="176" t="s">
        <v>40</v>
      </c>
      <c r="L130" s="39"/>
      <c r="M130" s="181" t="s">
        <v>40</v>
      </c>
      <c r="N130" s="182" t="s">
        <v>51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5" t="s">
        <v>542</v>
      </c>
      <c r="AT130" s="185" t="s">
        <v>128</v>
      </c>
      <c r="AU130" s="185" t="s">
        <v>88</v>
      </c>
      <c r="AY130" s="17" t="s">
        <v>125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7" t="s">
        <v>133</v>
      </c>
      <c r="BK130" s="186">
        <f>ROUND(I130*H130,2)</f>
        <v>0</v>
      </c>
      <c r="BL130" s="17" t="s">
        <v>542</v>
      </c>
      <c r="BM130" s="185" t="s">
        <v>543</v>
      </c>
    </row>
    <row r="131" spans="1:65" s="2" customFormat="1" ht="19.2">
      <c r="A131" s="34"/>
      <c r="B131" s="35"/>
      <c r="C131" s="36"/>
      <c r="D131" s="187" t="s">
        <v>135</v>
      </c>
      <c r="E131" s="36"/>
      <c r="F131" s="188" t="s">
        <v>544</v>
      </c>
      <c r="G131" s="36"/>
      <c r="H131" s="36"/>
      <c r="I131" s="189"/>
      <c r="J131" s="36"/>
      <c r="K131" s="36"/>
      <c r="L131" s="39"/>
      <c r="M131" s="190"/>
      <c r="N131" s="191"/>
      <c r="O131" s="65"/>
      <c r="P131" s="65"/>
      <c r="Q131" s="65"/>
      <c r="R131" s="65"/>
      <c r="S131" s="65"/>
      <c r="T131" s="6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135</v>
      </c>
      <c r="AU131" s="17" t="s">
        <v>88</v>
      </c>
    </row>
    <row r="132" spans="1:65" s="2" customFormat="1" ht="24.15" customHeight="1">
      <c r="A132" s="34"/>
      <c r="B132" s="35"/>
      <c r="C132" s="174" t="s">
        <v>188</v>
      </c>
      <c r="D132" s="174" t="s">
        <v>128</v>
      </c>
      <c r="E132" s="175" t="s">
        <v>545</v>
      </c>
      <c r="F132" s="176" t="s">
        <v>546</v>
      </c>
      <c r="G132" s="177" t="s">
        <v>541</v>
      </c>
      <c r="H132" s="178">
        <v>1</v>
      </c>
      <c r="I132" s="179"/>
      <c r="J132" s="180">
        <f>ROUND(I132*H132,2)</f>
        <v>0</v>
      </c>
      <c r="K132" s="176" t="s">
        <v>40</v>
      </c>
      <c r="L132" s="39"/>
      <c r="M132" s="181" t="s">
        <v>40</v>
      </c>
      <c r="N132" s="182" t="s">
        <v>51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5" t="s">
        <v>542</v>
      </c>
      <c r="AT132" s="185" t="s">
        <v>128</v>
      </c>
      <c r="AU132" s="185" t="s">
        <v>88</v>
      </c>
      <c r="AY132" s="17" t="s">
        <v>125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7" t="s">
        <v>133</v>
      </c>
      <c r="BK132" s="186">
        <f>ROUND(I132*H132,2)</f>
        <v>0</v>
      </c>
      <c r="BL132" s="17" t="s">
        <v>542</v>
      </c>
      <c r="BM132" s="185" t="s">
        <v>547</v>
      </c>
    </row>
    <row r="133" spans="1:65" s="2" customFormat="1" ht="19.2">
      <c r="A133" s="34"/>
      <c r="B133" s="35"/>
      <c r="C133" s="36"/>
      <c r="D133" s="187" t="s">
        <v>135</v>
      </c>
      <c r="E133" s="36"/>
      <c r="F133" s="188" t="s">
        <v>546</v>
      </c>
      <c r="G133" s="36"/>
      <c r="H133" s="36"/>
      <c r="I133" s="189"/>
      <c r="J133" s="36"/>
      <c r="K133" s="36"/>
      <c r="L133" s="39"/>
      <c r="M133" s="190"/>
      <c r="N133" s="191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135</v>
      </c>
      <c r="AU133" s="17" t="s">
        <v>88</v>
      </c>
    </row>
    <row r="134" spans="1:65" s="2" customFormat="1" ht="14.4" customHeight="1">
      <c r="A134" s="34"/>
      <c r="B134" s="35"/>
      <c r="C134" s="174" t="s">
        <v>126</v>
      </c>
      <c r="D134" s="174" t="s">
        <v>128</v>
      </c>
      <c r="E134" s="175" t="s">
        <v>548</v>
      </c>
      <c r="F134" s="176" t="s">
        <v>549</v>
      </c>
      <c r="G134" s="177" t="s">
        <v>175</v>
      </c>
      <c r="H134" s="178">
        <v>1</v>
      </c>
      <c r="I134" s="179"/>
      <c r="J134" s="180">
        <f>ROUND(I134*H134,2)</f>
        <v>0</v>
      </c>
      <c r="K134" s="176" t="s">
        <v>40</v>
      </c>
      <c r="L134" s="39"/>
      <c r="M134" s="181" t="s">
        <v>40</v>
      </c>
      <c r="N134" s="182" t="s">
        <v>51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5" t="s">
        <v>507</v>
      </c>
      <c r="AT134" s="185" t="s">
        <v>128</v>
      </c>
      <c r="AU134" s="185" t="s">
        <v>88</v>
      </c>
      <c r="AY134" s="17" t="s">
        <v>125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7" t="s">
        <v>133</v>
      </c>
      <c r="BK134" s="186">
        <f>ROUND(I134*H134,2)</f>
        <v>0</v>
      </c>
      <c r="BL134" s="17" t="s">
        <v>507</v>
      </c>
      <c r="BM134" s="185" t="s">
        <v>550</v>
      </c>
    </row>
    <row r="135" spans="1:65" s="2" customFormat="1" ht="10.199999999999999">
      <c r="A135" s="34"/>
      <c r="B135" s="35"/>
      <c r="C135" s="36"/>
      <c r="D135" s="187" t="s">
        <v>135</v>
      </c>
      <c r="E135" s="36"/>
      <c r="F135" s="188" t="s">
        <v>549</v>
      </c>
      <c r="G135" s="36"/>
      <c r="H135" s="36"/>
      <c r="I135" s="189"/>
      <c r="J135" s="36"/>
      <c r="K135" s="36"/>
      <c r="L135" s="39"/>
      <c r="M135" s="190"/>
      <c r="N135" s="191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135</v>
      </c>
      <c r="AU135" s="17" t="s">
        <v>88</v>
      </c>
    </row>
    <row r="136" spans="1:65" s="2" customFormat="1" ht="14.4" customHeight="1">
      <c r="A136" s="34"/>
      <c r="B136" s="35"/>
      <c r="C136" s="174" t="s">
        <v>205</v>
      </c>
      <c r="D136" s="174" t="s">
        <v>128</v>
      </c>
      <c r="E136" s="175" t="s">
        <v>551</v>
      </c>
      <c r="F136" s="176" t="s">
        <v>552</v>
      </c>
      <c r="G136" s="177" t="s">
        <v>175</v>
      </c>
      <c r="H136" s="178">
        <v>1</v>
      </c>
      <c r="I136" s="179"/>
      <c r="J136" s="180">
        <f>ROUND(I136*H136,2)</f>
        <v>0</v>
      </c>
      <c r="K136" s="176" t="s">
        <v>40</v>
      </c>
      <c r="L136" s="39"/>
      <c r="M136" s="181" t="s">
        <v>40</v>
      </c>
      <c r="N136" s="182" t="s">
        <v>51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5" t="s">
        <v>507</v>
      </c>
      <c r="AT136" s="185" t="s">
        <v>128</v>
      </c>
      <c r="AU136" s="185" t="s">
        <v>88</v>
      </c>
      <c r="AY136" s="17" t="s">
        <v>125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7" t="s">
        <v>133</v>
      </c>
      <c r="BK136" s="186">
        <f>ROUND(I136*H136,2)</f>
        <v>0</v>
      </c>
      <c r="BL136" s="17" t="s">
        <v>507</v>
      </c>
      <c r="BM136" s="185" t="s">
        <v>553</v>
      </c>
    </row>
    <row r="137" spans="1:65" s="2" customFormat="1" ht="10.199999999999999">
      <c r="A137" s="34"/>
      <c r="B137" s="35"/>
      <c r="C137" s="36"/>
      <c r="D137" s="187" t="s">
        <v>135</v>
      </c>
      <c r="E137" s="36"/>
      <c r="F137" s="188" t="s">
        <v>552</v>
      </c>
      <c r="G137" s="36"/>
      <c r="H137" s="36"/>
      <c r="I137" s="189"/>
      <c r="J137" s="36"/>
      <c r="K137" s="36"/>
      <c r="L137" s="39"/>
      <c r="M137" s="190"/>
      <c r="N137" s="191"/>
      <c r="O137" s="65"/>
      <c r="P137" s="65"/>
      <c r="Q137" s="65"/>
      <c r="R137" s="65"/>
      <c r="S137" s="65"/>
      <c r="T137" s="6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135</v>
      </c>
      <c r="AU137" s="17" t="s">
        <v>88</v>
      </c>
    </row>
    <row r="138" spans="1:65" s="13" customFormat="1" ht="10.199999999999999">
      <c r="B138" s="192"/>
      <c r="C138" s="193"/>
      <c r="D138" s="187" t="s">
        <v>137</v>
      </c>
      <c r="E138" s="194" t="s">
        <v>40</v>
      </c>
      <c r="F138" s="195" t="s">
        <v>554</v>
      </c>
      <c r="G138" s="193"/>
      <c r="H138" s="194" t="s">
        <v>40</v>
      </c>
      <c r="I138" s="196"/>
      <c r="J138" s="193"/>
      <c r="K138" s="193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137</v>
      </c>
      <c r="AU138" s="201" t="s">
        <v>88</v>
      </c>
      <c r="AV138" s="13" t="s">
        <v>86</v>
      </c>
      <c r="AW138" s="13" t="s">
        <v>38</v>
      </c>
      <c r="AX138" s="13" t="s">
        <v>78</v>
      </c>
      <c r="AY138" s="201" t="s">
        <v>125</v>
      </c>
    </row>
    <row r="139" spans="1:65" s="13" customFormat="1" ht="10.199999999999999">
      <c r="B139" s="192"/>
      <c r="C139" s="193"/>
      <c r="D139" s="187" t="s">
        <v>137</v>
      </c>
      <c r="E139" s="194" t="s">
        <v>40</v>
      </c>
      <c r="F139" s="195" t="s">
        <v>555</v>
      </c>
      <c r="G139" s="193"/>
      <c r="H139" s="194" t="s">
        <v>40</v>
      </c>
      <c r="I139" s="196"/>
      <c r="J139" s="193"/>
      <c r="K139" s="193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137</v>
      </c>
      <c r="AU139" s="201" t="s">
        <v>88</v>
      </c>
      <c r="AV139" s="13" t="s">
        <v>86</v>
      </c>
      <c r="AW139" s="13" t="s">
        <v>38</v>
      </c>
      <c r="AX139" s="13" t="s">
        <v>78</v>
      </c>
      <c r="AY139" s="201" t="s">
        <v>125</v>
      </c>
    </row>
    <row r="140" spans="1:65" s="13" customFormat="1" ht="10.199999999999999">
      <c r="B140" s="192"/>
      <c r="C140" s="193"/>
      <c r="D140" s="187" t="s">
        <v>137</v>
      </c>
      <c r="E140" s="194" t="s">
        <v>40</v>
      </c>
      <c r="F140" s="195" t="s">
        <v>556</v>
      </c>
      <c r="G140" s="193"/>
      <c r="H140" s="194" t="s">
        <v>40</v>
      </c>
      <c r="I140" s="196"/>
      <c r="J140" s="193"/>
      <c r="K140" s="193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137</v>
      </c>
      <c r="AU140" s="201" t="s">
        <v>88</v>
      </c>
      <c r="AV140" s="13" t="s">
        <v>86</v>
      </c>
      <c r="AW140" s="13" t="s">
        <v>38</v>
      </c>
      <c r="AX140" s="13" t="s">
        <v>78</v>
      </c>
      <c r="AY140" s="201" t="s">
        <v>125</v>
      </c>
    </row>
    <row r="141" spans="1:65" s="13" customFormat="1" ht="10.199999999999999">
      <c r="B141" s="192"/>
      <c r="C141" s="193"/>
      <c r="D141" s="187" t="s">
        <v>137</v>
      </c>
      <c r="E141" s="194" t="s">
        <v>40</v>
      </c>
      <c r="F141" s="195" t="s">
        <v>557</v>
      </c>
      <c r="G141" s="193"/>
      <c r="H141" s="194" t="s">
        <v>40</v>
      </c>
      <c r="I141" s="196"/>
      <c r="J141" s="193"/>
      <c r="K141" s="193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137</v>
      </c>
      <c r="AU141" s="201" t="s">
        <v>88</v>
      </c>
      <c r="AV141" s="13" t="s">
        <v>86</v>
      </c>
      <c r="AW141" s="13" t="s">
        <v>38</v>
      </c>
      <c r="AX141" s="13" t="s">
        <v>78</v>
      </c>
      <c r="AY141" s="201" t="s">
        <v>125</v>
      </c>
    </row>
    <row r="142" spans="1:65" s="13" customFormat="1" ht="10.199999999999999">
      <c r="B142" s="192"/>
      <c r="C142" s="193"/>
      <c r="D142" s="187" t="s">
        <v>137</v>
      </c>
      <c r="E142" s="194" t="s">
        <v>40</v>
      </c>
      <c r="F142" s="195" t="s">
        <v>558</v>
      </c>
      <c r="G142" s="193"/>
      <c r="H142" s="194" t="s">
        <v>40</v>
      </c>
      <c r="I142" s="196"/>
      <c r="J142" s="193"/>
      <c r="K142" s="193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137</v>
      </c>
      <c r="AU142" s="201" t="s">
        <v>88</v>
      </c>
      <c r="AV142" s="13" t="s">
        <v>86</v>
      </c>
      <c r="AW142" s="13" t="s">
        <v>38</v>
      </c>
      <c r="AX142" s="13" t="s">
        <v>78</v>
      </c>
      <c r="AY142" s="201" t="s">
        <v>125</v>
      </c>
    </row>
    <row r="143" spans="1:65" s="14" customFormat="1" ht="10.199999999999999">
      <c r="B143" s="202"/>
      <c r="C143" s="203"/>
      <c r="D143" s="187" t="s">
        <v>137</v>
      </c>
      <c r="E143" s="204" t="s">
        <v>40</v>
      </c>
      <c r="F143" s="205" t="s">
        <v>86</v>
      </c>
      <c r="G143" s="203"/>
      <c r="H143" s="206">
        <v>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137</v>
      </c>
      <c r="AU143" s="212" t="s">
        <v>88</v>
      </c>
      <c r="AV143" s="14" t="s">
        <v>88</v>
      </c>
      <c r="AW143" s="14" t="s">
        <v>38</v>
      </c>
      <c r="AX143" s="14" t="s">
        <v>86</v>
      </c>
      <c r="AY143" s="212" t="s">
        <v>125</v>
      </c>
    </row>
    <row r="144" spans="1:65" s="2" customFormat="1" ht="14.4" customHeight="1">
      <c r="A144" s="34"/>
      <c r="B144" s="35"/>
      <c r="C144" s="174" t="s">
        <v>210</v>
      </c>
      <c r="D144" s="174" t="s">
        <v>128</v>
      </c>
      <c r="E144" s="175" t="s">
        <v>559</v>
      </c>
      <c r="F144" s="176" t="s">
        <v>560</v>
      </c>
      <c r="G144" s="177" t="s">
        <v>175</v>
      </c>
      <c r="H144" s="178">
        <v>1</v>
      </c>
      <c r="I144" s="179"/>
      <c r="J144" s="180">
        <f>ROUND(I144*H144,2)</f>
        <v>0</v>
      </c>
      <c r="K144" s="176" t="s">
        <v>40</v>
      </c>
      <c r="L144" s="39"/>
      <c r="M144" s="181" t="s">
        <v>40</v>
      </c>
      <c r="N144" s="182" t="s">
        <v>51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5" t="s">
        <v>507</v>
      </c>
      <c r="AT144" s="185" t="s">
        <v>128</v>
      </c>
      <c r="AU144" s="185" t="s">
        <v>88</v>
      </c>
      <c r="AY144" s="17" t="s">
        <v>125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7" t="s">
        <v>133</v>
      </c>
      <c r="BK144" s="186">
        <f>ROUND(I144*H144,2)</f>
        <v>0</v>
      </c>
      <c r="BL144" s="17" t="s">
        <v>507</v>
      </c>
      <c r="BM144" s="185" t="s">
        <v>561</v>
      </c>
    </row>
    <row r="145" spans="1:65" s="2" customFormat="1" ht="10.199999999999999">
      <c r="A145" s="34"/>
      <c r="B145" s="35"/>
      <c r="C145" s="36"/>
      <c r="D145" s="187" t="s">
        <v>135</v>
      </c>
      <c r="E145" s="36"/>
      <c r="F145" s="188" t="s">
        <v>560</v>
      </c>
      <c r="G145" s="36"/>
      <c r="H145" s="36"/>
      <c r="I145" s="189"/>
      <c r="J145" s="36"/>
      <c r="K145" s="36"/>
      <c r="L145" s="39"/>
      <c r="M145" s="190"/>
      <c r="N145" s="191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135</v>
      </c>
      <c r="AU145" s="17" t="s">
        <v>88</v>
      </c>
    </row>
    <row r="146" spans="1:65" s="13" customFormat="1" ht="10.199999999999999">
      <c r="B146" s="192"/>
      <c r="C146" s="193"/>
      <c r="D146" s="187" t="s">
        <v>137</v>
      </c>
      <c r="E146" s="194" t="s">
        <v>40</v>
      </c>
      <c r="F146" s="195" t="s">
        <v>562</v>
      </c>
      <c r="G146" s="193"/>
      <c r="H146" s="194" t="s">
        <v>40</v>
      </c>
      <c r="I146" s="196"/>
      <c r="J146" s="193"/>
      <c r="K146" s="193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137</v>
      </c>
      <c r="AU146" s="201" t="s">
        <v>88</v>
      </c>
      <c r="AV146" s="13" t="s">
        <v>86</v>
      </c>
      <c r="AW146" s="13" t="s">
        <v>38</v>
      </c>
      <c r="AX146" s="13" t="s">
        <v>78</v>
      </c>
      <c r="AY146" s="201" t="s">
        <v>125</v>
      </c>
    </row>
    <row r="147" spans="1:65" s="14" customFormat="1" ht="10.199999999999999">
      <c r="B147" s="202"/>
      <c r="C147" s="203"/>
      <c r="D147" s="187" t="s">
        <v>137</v>
      </c>
      <c r="E147" s="204" t="s">
        <v>40</v>
      </c>
      <c r="F147" s="205" t="s">
        <v>86</v>
      </c>
      <c r="G147" s="203"/>
      <c r="H147" s="206">
        <v>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88</v>
      </c>
      <c r="AV147" s="14" t="s">
        <v>88</v>
      </c>
      <c r="AW147" s="14" t="s">
        <v>38</v>
      </c>
      <c r="AX147" s="14" t="s">
        <v>86</v>
      </c>
      <c r="AY147" s="212" t="s">
        <v>125</v>
      </c>
    </row>
    <row r="148" spans="1:65" s="12" customFormat="1" ht="22.8" customHeight="1">
      <c r="B148" s="158"/>
      <c r="C148" s="159"/>
      <c r="D148" s="160" t="s">
        <v>77</v>
      </c>
      <c r="E148" s="172" t="s">
        <v>563</v>
      </c>
      <c r="F148" s="172" t="s">
        <v>564</v>
      </c>
      <c r="G148" s="159"/>
      <c r="H148" s="159"/>
      <c r="I148" s="162"/>
      <c r="J148" s="173">
        <f>BK148</f>
        <v>0</v>
      </c>
      <c r="K148" s="159"/>
      <c r="L148" s="164"/>
      <c r="M148" s="165"/>
      <c r="N148" s="166"/>
      <c r="O148" s="166"/>
      <c r="P148" s="167">
        <f>SUM(P149:P219)</f>
        <v>0</v>
      </c>
      <c r="Q148" s="166"/>
      <c r="R148" s="167">
        <f>SUM(R149:R219)</f>
        <v>0</v>
      </c>
      <c r="S148" s="166"/>
      <c r="T148" s="168">
        <f>SUM(T149:T219)</f>
        <v>0</v>
      </c>
      <c r="AR148" s="169" t="s">
        <v>133</v>
      </c>
      <c r="AT148" s="170" t="s">
        <v>77</v>
      </c>
      <c r="AU148" s="170" t="s">
        <v>86</v>
      </c>
      <c r="AY148" s="169" t="s">
        <v>125</v>
      </c>
      <c r="BK148" s="171">
        <f>SUM(BK149:BK219)</f>
        <v>0</v>
      </c>
    </row>
    <row r="149" spans="1:65" s="2" customFormat="1" ht="24.15" customHeight="1">
      <c r="A149" s="34"/>
      <c r="B149" s="35"/>
      <c r="C149" s="174" t="s">
        <v>216</v>
      </c>
      <c r="D149" s="174" t="s">
        <v>128</v>
      </c>
      <c r="E149" s="175" t="s">
        <v>565</v>
      </c>
      <c r="F149" s="176" t="s">
        <v>566</v>
      </c>
      <c r="G149" s="177" t="s">
        <v>175</v>
      </c>
      <c r="H149" s="178">
        <v>1</v>
      </c>
      <c r="I149" s="179"/>
      <c r="J149" s="180">
        <f>ROUND(I149*H149,2)</f>
        <v>0</v>
      </c>
      <c r="K149" s="176" t="s">
        <v>40</v>
      </c>
      <c r="L149" s="39"/>
      <c r="M149" s="181" t="s">
        <v>40</v>
      </c>
      <c r="N149" s="182" t="s">
        <v>51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5" t="s">
        <v>567</v>
      </c>
      <c r="AT149" s="185" t="s">
        <v>128</v>
      </c>
      <c r="AU149" s="185" t="s">
        <v>88</v>
      </c>
      <c r="AY149" s="17" t="s">
        <v>125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7" t="s">
        <v>133</v>
      </c>
      <c r="BK149" s="186">
        <f>ROUND(I149*H149,2)</f>
        <v>0</v>
      </c>
      <c r="BL149" s="17" t="s">
        <v>567</v>
      </c>
      <c r="BM149" s="185" t="s">
        <v>568</v>
      </c>
    </row>
    <row r="150" spans="1:65" s="2" customFormat="1" ht="19.2">
      <c r="A150" s="34"/>
      <c r="B150" s="35"/>
      <c r="C150" s="36"/>
      <c r="D150" s="187" t="s">
        <v>135</v>
      </c>
      <c r="E150" s="36"/>
      <c r="F150" s="188" t="s">
        <v>566</v>
      </c>
      <c r="G150" s="36"/>
      <c r="H150" s="36"/>
      <c r="I150" s="189"/>
      <c r="J150" s="36"/>
      <c r="K150" s="36"/>
      <c r="L150" s="39"/>
      <c r="M150" s="190"/>
      <c r="N150" s="191"/>
      <c r="O150" s="65"/>
      <c r="P150" s="65"/>
      <c r="Q150" s="65"/>
      <c r="R150" s="65"/>
      <c r="S150" s="65"/>
      <c r="T150" s="6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135</v>
      </c>
      <c r="AU150" s="17" t="s">
        <v>88</v>
      </c>
    </row>
    <row r="151" spans="1:65" s="13" customFormat="1" ht="10.199999999999999">
      <c r="B151" s="192"/>
      <c r="C151" s="193"/>
      <c r="D151" s="187" t="s">
        <v>137</v>
      </c>
      <c r="E151" s="194" t="s">
        <v>40</v>
      </c>
      <c r="F151" s="195" t="s">
        <v>569</v>
      </c>
      <c r="G151" s="193"/>
      <c r="H151" s="194" t="s">
        <v>40</v>
      </c>
      <c r="I151" s="196"/>
      <c r="J151" s="193"/>
      <c r="K151" s="193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137</v>
      </c>
      <c r="AU151" s="201" t="s">
        <v>88</v>
      </c>
      <c r="AV151" s="13" t="s">
        <v>86</v>
      </c>
      <c r="AW151" s="13" t="s">
        <v>38</v>
      </c>
      <c r="AX151" s="13" t="s">
        <v>78</v>
      </c>
      <c r="AY151" s="201" t="s">
        <v>125</v>
      </c>
    </row>
    <row r="152" spans="1:65" s="13" customFormat="1" ht="10.199999999999999">
      <c r="B152" s="192"/>
      <c r="C152" s="193"/>
      <c r="D152" s="187" t="s">
        <v>137</v>
      </c>
      <c r="E152" s="194" t="s">
        <v>40</v>
      </c>
      <c r="F152" s="195" t="s">
        <v>570</v>
      </c>
      <c r="G152" s="193"/>
      <c r="H152" s="194" t="s">
        <v>40</v>
      </c>
      <c r="I152" s="196"/>
      <c r="J152" s="193"/>
      <c r="K152" s="193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137</v>
      </c>
      <c r="AU152" s="201" t="s">
        <v>88</v>
      </c>
      <c r="AV152" s="13" t="s">
        <v>86</v>
      </c>
      <c r="AW152" s="13" t="s">
        <v>38</v>
      </c>
      <c r="AX152" s="13" t="s">
        <v>78</v>
      </c>
      <c r="AY152" s="201" t="s">
        <v>125</v>
      </c>
    </row>
    <row r="153" spans="1:65" s="13" customFormat="1" ht="10.199999999999999">
      <c r="B153" s="192"/>
      <c r="C153" s="193"/>
      <c r="D153" s="187" t="s">
        <v>137</v>
      </c>
      <c r="E153" s="194" t="s">
        <v>40</v>
      </c>
      <c r="F153" s="195" t="s">
        <v>571</v>
      </c>
      <c r="G153" s="193"/>
      <c r="H153" s="194" t="s">
        <v>40</v>
      </c>
      <c r="I153" s="196"/>
      <c r="J153" s="193"/>
      <c r="K153" s="193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137</v>
      </c>
      <c r="AU153" s="201" t="s">
        <v>88</v>
      </c>
      <c r="AV153" s="13" t="s">
        <v>86</v>
      </c>
      <c r="AW153" s="13" t="s">
        <v>38</v>
      </c>
      <c r="AX153" s="13" t="s">
        <v>78</v>
      </c>
      <c r="AY153" s="201" t="s">
        <v>125</v>
      </c>
    </row>
    <row r="154" spans="1:65" s="13" customFormat="1" ht="10.199999999999999">
      <c r="B154" s="192"/>
      <c r="C154" s="193"/>
      <c r="D154" s="187" t="s">
        <v>137</v>
      </c>
      <c r="E154" s="194" t="s">
        <v>40</v>
      </c>
      <c r="F154" s="195" t="s">
        <v>572</v>
      </c>
      <c r="G154" s="193"/>
      <c r="H154" s="194" t="s">
        <v>40</v>
      </c>
      <c r="I154" s="196"/>
      <c r="J154" s="193"/>
      <c r="K154" s="193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137</v>
      </c>
      <c r="AU154" s="201" t="s">
        <v>88</v>
      </c>
      <c r="AV154" s="13" t="s">
        <v>86</v>
      </c>
      <c r="AW154" s="13" t="s">
        <v>38</v>
      </c>
      <c r="AX154" s="13" t="s">
        <v>78</v>
      </c>
      <c r="AY154" s="201" t="s">
        <v>125</v>
      </c>
    </row>
    <row r="155" spans="1:65" s="14" customFormat="1" ht="10.199999999999999">
      <c r="B155" s="202"/>
      <c r="C155" s="203"/>
      <c r="D155" s="187" t="s">
        <v>137</v>
      </c>
      <c r="E155" s="204" t="s">
        <v>40</v>
      </c>
      <c r="F155" s="205" t="s">
        <v>86</v>
      </c>
      <c r="G155" s="203"/>
      <c r="H155" s="206">
        <v>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137</v>
      </c>
      <c r="AU155" s="212" t="s">
        <v>88</v>
      </c>
      <c r="AV155" s="14" t="s">
        <v>88</v>
      </c>
      <c r="AW155" s="14" t="s">
        <v>38</v>
      </c>
      <c r="AX155" s="14" t="s">
        <v>86</v>
      </c>
      <c r="AY155" s="212" t="s">
        <v>125</v>
      </c>
    </row>
    <row r="156" spans="1:65" s="2" customFormat="1" ht="14.4" customHeight="1">
      <c r="A156" s="34"/>
      <c r="B156" s="35"/>
      <c r="C156" s="174" t="s">
        <v>223</v>
      </c>
      <c r="D156" s="174" t="s">
        <v>128</v>
      </c>
      <c r="E156" s="175" t="s">
        <v>573</v>
      </c>
      <c r="F156" s="176" t="s">
        <v>574</v>
      </c>
      <c r="G156" s="177" t="s">
        <v>175</v>
      </c>
      <c r="H156" s="178">
        <v>1</v>
      </c>
      <c r="I156" s="179"/>
      <c r="J156" s="180">
        <f>ROUND(I156*H156,2)</f>
        <v>0</v>
      </c>
      <c r="K156" s="176" t="s">
        <v>40</v>
      </c>
      <c r="L156" s="39"/>
      <c r="M156" s="181" t="s">
        <v>40</v>
      </c>
      <c r="N156" s="182" t="s">
        <v>51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567</v>
      </c>
      <c r="AT156" s="185" t="s">
        <v>128</v>
      </c>
      <c r="AU156" s="185" t="s">
        <v>88</v>
      </c>
      <c r="AY156" s="17" t="s">
        <v>125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7" t="s">
        <v>133</v>
      </c>
      <c r="BK156" s="186">
        <f>ROUND(I156*H156,2)</f>
        <v>0</v>
      </c>
      <c r="BL156" s="17" t="s">
        <v>567</v>
      </c>
      <c r="BM156" s="185" t="s">
        <v>575</v>
      </c>
    </row>
    <row r="157" spans="1:65" s="2" customFormat="1" ht="10.199999999999999">
      <c r="A157" s="34"/>
      <c r="B157" s="35"/>
      <c r="C157" s="36"/>
      <c r="D157" s="187" t="s">
        <v>135</v>
      </c>
      <c r="E157" s="36"/>
      <c r="F157" s="188" t="s">
        <v>574</v>
      </c>
      <c r="G157" s="36"/>
      <c r="H157" s="36"/>
      <c r="I157" s="189"/>
      <c r="J157" s="36"/>
      <c r="K157" s="36"/>
      <c r="L157" s="39"/>
      <c r="M157" s="190"/>
      <c r="N157" s="191"/>
      <c r="O157" s="65"/>
      <c r="P157" s="65"/>
      <c r="Q157" s="65"/>
      <c r="R157" s="65"/>
      <c r="S157" s="65"/>
      <c r="T157" s="6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135</v>
      </c>
      <c r="AU157" s="17" t="s">
        <v>88</v>
      </c>
    </row>
    <row r="158" spans="1:65" s="2" customFormat="1" ht="14.4" customHeight="1">
      <c r="A158" s="34"/>
      <c r="B158" s="35"/>
      <c r="C158" s="174" t="s">
        <v>229</v>
      </c>
      <c r="D158" s="174" t="s">
        <v>128</v>
      </c>
      <c r="E158" s="175" t="s">
        <v>576</v>
      </c>
      <c r="F158" s="176" t="s">
        <v>577</v>
      </c>
      <c r="G158" s="177" t="s">
        <v>175</v>
      </c>
      <c r="H158" s="178">
        <v>2</v>
      </c>
      <c r="I158" s="179"/>
      <c r="J158" s="180">
        <f>ROUND(I158*H158,2)</f>
        <v>0</v>
      </c>
      <c r="K158" s="176" t="s">
        <v>40</v>
      </c>
      <c r="L158" s="39"/>
      <c r="M158" s="181" t="s">
        <v>40</v>
      </c>
      <c r="N158" s="182" t="s">
        <v>51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5" t="s">
        <v>567</v>
      </c>
      <c r="AT158" s="185" t="s">
        <v>128</v>
      </c>
      <c r="AU158" s="185" t="s">
        <v>88</v>
      </c>
      <c r="AY158" s="17" t="s">
        <v>125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7" t="s">
        <v>133</v>
      </c>
      <c r="BK158" s="186">
        <f>ROUND(I158*H158,2)</f>
        <v>0</v>
      </c>
      <c r="BL158" s="17" t="s">
        <v>567</v>
      </c>
      <c r="BM158" s="185" t="s">
        <v>578</v>
      </c>
    </row>
    <row r="159" spans="1:65" s="2" customFormat="1" ht="10.199999999999999">
      <c r="A159" s="34"/>
      <c r="B159" s="35"/>
      <c r="C159" s="36"/>
      <c r="D159" s="187" t="s">
        <v>135</v>
      </c>
      <c r="E159" s="36"/>
      <c r="F159" s="188" t="s">
        <v>577</v>
      </c>
      <c r="G159" s="36"/>
      <c r="H159" s="36"/>
      <c r="I159" s="189"/>
      <c r="J159" s="36"/>
      <c r="K159" s="36"/>
      <c r="L159" s="39"/>
      <c r="M159" s="190"/>
      <c r="N159" s="191"/>
      <c r="O159" s="65"/>
      <c r="P159" s="65"/>
      <c r="Q159" s="65"/>
      <c r="R159" s="65"/>
      <c r="S159" s="65"/>
      <c r="T159" s="6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135</v>
      </c>
      <c r="AU159" s="17" t="s">
        <v>88</v>
      </c>
    </row>
    <row r="160" spans="1:65" s="13" customFormat="1" ht="10.199999999999999">
      <c r="B160" s="192"/>
      <c r="C160" s="193"/>
      <c r="D160" s="187" t="s">
        <v>137</v>
      </c>
      <c r="E160" s="194" t="s">
        <v>40</v>
      </c>
      <c r="F160" s="195" t="s">
        <v>579</v>
      </c>
      <c r="G160" s="193"/>
      <c r="H160" s="194" t="s">
        <v>40</v>
      </c>
      <c r="I160" s="196"/>
      <c r="J160" s="193"/>
      <c r="K160" s="193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137</v>
      </c>
      <c r="AU160" s="201" t="s">
        <v>88</v>
      </c>
      <c r="AV160" s="13" t="s">
        <v>86</v>
      </c>
      <c r="AW160" s="13" t="s">
        <v>38</v>
      </c>
      <c r="AX160" s="13" t="s">
        <v>78</v>
      </c>
      <c r="AY160" s="201" t="s">
        <v>125</v>
      </c>
    </row>
    <row r="161" spans="1:65" s="14" customFormat="1" ht="10.199999999999999">
      <c r="B161" s="202"/>
      <c r="C161" s="203"/>
      <c r="D161" s="187" t="s">
        <v>137</v>
      </c>
      <c r="E161" s="204" t="s">
        <v>40</v>
      </c>
      <c r="F161" s="205" t="s">
        <v>88</v>
      </c>
      <c r="G161" s="203"/>
      <c r="H161" s="206">
        <v>2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137</v>
      </c>
      <c r="AU161" s="212" t="s">
        <v>88</v>
      </c>
      <c r="AV161" s="14" t="s">
        <v>88</v>
      </c>
      <c r="AW161" s="14" t="s">
        <v>38</v>
      </c>
      <c r="AX161" s="14" t="s">
        <v>86</v>
      </c>
      <c r="AY161" s="212" t="s">
        <v>125</v>
      </c>
    </row>
    <row r="162" spans="1:65" s="2" customFormat="1" ht="14.4" customHeight="1">
      <c r="A162" s="34"/>
      <c r="B162" s="35"/>
      <c r="C162" s="174" t="s">
        <v>8</v>
      </c>
      <c r="D162" s="174" t="s">
        <v>128</v>
      </c>
      <c r="E162" s="175" t="s">
        <v>580</v>
      </c>
      <c r="F162" s="176" t="s">
        <v>581</v>
      </c>
      <c r="G162" s="177" t="s">
        <v>175</v>
      </c>
      <c r="H162" s="178">
        <v>2</v>
      </c>
      <c r="I162" s="179"/>
      <c r="J162" s="180">
        <f>ROUND(I162*H162,2)</f>
        <v>0</v>
      </c>
      <c r="K162" s="176" t="s">
        <v>40</v>
      </c>
      <c r="L162" s="39"/>
      <c r="M162" s="181" t="s">
        <v>40</v>
      </c>
      <c r="N162" s="182" t="s">
        <v>51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5" t="s">
        <v>567</v>
      </c>
      <c r="AT162" s="185" t="s">
        <v>128</v>
      </c>
      <c r="AU162" s="185" t="s">
        <v>88</v>
      </c>
      <c r="AY162" s="17" t="s">
        <v>125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7" t="s">
        <v>133</v>
      </c>
      <c r="BK162" s="186">
        <f>ROUND(I162*H162,2)</f>
        <v>0</v>
      </c>
      <c r="BL162" s="17" t="s">
        <v>567</v>
      </c>
      <c r="BM162" s="185" t="s">
        <v>582</v>
      </c>
    </row>
    <row r="163" spans="1:65" s="2" customFormat="1" ht="10.199999999999999">
      <c r="A163" s="34"/>
      <c r="B163" s="35"/>
      <c r="C163" s="36"/>
      <c r="D163" s="187" t="s">
        <v>135</v>
      </c>
      <c r="E163" s="36"/>
      <c r="F163" s="188" t="s">
        <v>581</v>
      </c>
      <c r="G163" s="36"/>
      <c r="H163" s="36"/>
      <c r="I163" s="189"/>
      <c r="J163" s="36"/>
      <c r="K163" s="36"/>
      <c r="L163" s="39"/>
      <c r="M163" s="190"/>
      <c r="N163" s="191"/>
      <c r="O163" s="65"/>
      <c r="P163" s="65"/>
      <c r="Q163" s="65"/>
      <c r="R163" s="65"/>
      <c r="S163" s="65"/>
      <c r="T163" s="6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135</v>
      </c>
      <c r="AU163" s="17" t="s">
        <v>88</v>
      </c>
    </row>
    <row r="164" spans="1:65" s="13" customFormat="1" ht="20.399999999999999">
      <c r="B164" s="192"/>
      <c r="C164" s="193"/>
      <c r="D164" s="187" t="s">
        <v>137</v>
      </c>
      <c r="E164" s="194" t="s">
        <v>40</v>
      </c>
      <c r="F164" s="195" t="s">
        <v>583</v>
      </c>
      <c r="G164" s="193"/>
      <c r="H164" s="194" t="s">
        <v>40</v>
      </c>
      <c r="I164" s="196"/>
      <c r="J164" s="193"/>
      <c r="K164" s="193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137</v>
      </c>
      <c r="AU164" s="201" t="s">
        <v>88</v>
      </c>
      <c r="AV164" s="13" t="s">
        <v>86</v>
      </c>
      <c r="AW164" s="13" t="s">
        <v>38</v>
      </c>
      <c r="AX164" s="13" t="s">
        <v>78</v>
      </c>
      <c r="AY164" s="201" t="s">
        <v>125</v>
      </c>
    </row>
    <row r="165" spans="1:65" s="14" customFormat="1" ht="10.199999999999999">
      <c r="B165" s="202"/>
      <c r="C165" s="203"/>
      <c r="D165" s="187" t="s">
        <v>137</v>
      </c>
      <c r="E165" s="204" t="s">
        <v>40</v>
      </c>
      <c r="F165" s="205" t="s">
        <v>88</v>
      </c>
      <c r="G165" s="203"/>
      <c r="H165" s="206">
        <v>2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137</v>
      </c>
      <c r="AU165" s="212" t="s">
        <v>88</v>
      </c>
      <c r="AV165" s="14" t="s">
        <v>88</v>
      </c>
      <c r="AW165" s="14" t="s">
        <v>38</v>
      </c>
      <c r="AX165" s="14" t="s">
        <v>86</v>
      </c>
      <c r="AY165" s="212" t="s">
        <v>125</v>
      </c>
    </row>
    <row r="166" spans="1:65" s="2" customFormat="1" ht="14.4" customHeight="1">
      <c r="A166" s="34"/>
      <c r="B166" s="35"/>
      <c r="C166" s="174" t="s">
        <v>176</v>
      </c>
      <c r="D166" s="174" t="s">
        <v>128</v>
      </c>
      <c r="E166" s="175" t="s">
        <v>584</v>
      </c>
      <c r="F166" s="176" t="s">
        <v>585</v>
      </c>
      <c r="G166" s="177" t="s">
        <v>175</v>
      </c>
      <c r="H166" s="178">
        <v>2</v>
      </c>
      <c r="I166" s="179"/>
      <c r="J166" s="180">
        <f>ROUND(I166*H166,2)</f>
        <v>0</v>
      </c>
      <c r="K166" s="176" t="s">
        <v>40</v>
      </c>
      <c r="L166" s="39"/>
      <c r="M166" s="181" t="s">
        <v>40</v>
      </c>
      <c r="N166" s="182" t="s">
        <v>51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5" t="s">
        <v>567</v>
      </c>
      <c r="AT166" s="185" t="s">
        <v>128</v>
      </c>
      <c r="AU166" s="185" t="s">
        <v>88</v>
      </c>
      <c r="AY166" s="17" t="s">
        <v>125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7" t="s">
        <v>133</v>
      </c>
      <c r="BK166" s="186">
        <f>ROUND(I166*H166,2)</f>
        <v>0</v>
      </c>
      <c r="BL166" s="17" t="s">
        <v>567</v>
      </c>
      <c r="BM166" s="185" t="s">
        <v>586</v>
      </c>
    </row>
    <row r="167" spans="1:65" s="2" customFormat="1" ht="10.199999999999999">
      <c r="A167" s="34"/>
      <c r="B167" s="35"/>
      <c r="C167" s="36"/>
      <c r="D167" s="187" t="s">
        <v>135</v>
      </c>
      <c r="E167" s="36"/>
      <c r="F167" s="188" t="s">
        <v>585</v>
      </c>
      <c r="G167" s="36"/>
      <c r="H167" s="36"/>
      <c r="I167" s="189"/>
      <c r="J167" s="36"/>
      <c r="K167" s="36"/>
      <c r="L167" s="39"/>
      <c r="M167" s="190"/>
      <c r="N167" s="191"/>
      <c r="O167" s="65"/>
      <c r="P167" s="65"/>
      <c r="Q167" s="65"/>
      <c r="R167" s="65"/>
      <c r="S167" s="65"/>
      <c r="T167" s="6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135</v>
      </c>
      <c r="AU167" s="17" t="s">
        <v>88</v>
      </c>
    </row>
    <row r="168" spans="1:65" s="13" customFormat="1" ht="10.199999999999999">
      <c r="B168" s="192"/>
      <c r="C168" s="193"/>
      <c r="D168" s="187" t="s">
        <v>137</v>
      </c>
      <c r="E168" s="194" t="s">
        <v>40</v>
      </c>
      <c r="F168" s="195" t="s">
        <v>587</v>
      </c>
      <c r="G168" s="193"/>
      <c r="H168" s="194" t="s">
        <v>40</v>
      </c>
      <c r="I168" s="196"/>
      <c r="J168" s="193"/>
      <c r="K168" s="193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137</v>
      </c>
      <c r="AU168" s="201" t="s">
        <v>88</v>
      </c>
      <c r="AV168" s="13" t="s">
        <v>86</v>
      </c>
      <c r="AW168" s="13" t="s">
        <v>38</v>
      </c>
      <c r="AX168" s="13" t="s">
        <v>78</v>
      </c>
      <c r="AY168" s="201" t="s">
        <v>125</v>
      </c>
    </row>
    <row r="169" spans="1:65" s="14" customFormat="1" ht="10.199999999999999">
      <c r="B169" s="202"/>
      <c r="C169" s="203"/>
      <c r="D169" s="187" t="s">
        <v>137</v>
      </c>
      <c r="E169" s="204" t="s">
        <v>40</v>
      </c>
      <c r="F169" s="205" t="s">
        <v>88</v>
      </c>
      <c r="G169" s="203"/>
      <c r="H169" s="206">
        <v>2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137</v>
      </c>
      <c r="AU169" s="212" t="s">
        <v>88</v>
      </c>
      <c r="AV169" s="14" t="s">
        <v>88</v>
      </c>
      <c r="AW169" s="14" t="s">
        <v>38</v>
      </c>
      <c r="AX169" s="14" t="s">
        <v>86</v>
      </c>
      <c r="AY169" s="212" t="s">
        <v>125</v>
      </c>
    </row>
    <row r="170" spans="1:65" s="2" customFormat="1" ht="14.4" customHeight="1">
      <c r="A170" s="34"/>
      <c r="B170" s="35"/>
      <c r="C170" s="174" t="s">
        <v>244</v>
      </c>
      <c r="D170" s="174" t="s">
        <v>128</v>
      </c>
      <c r="E170" s="175" t="s">
        <v>588</v>
      </c>
      <c r="F170" s="176" t="s">
        <v>589</v>
      </c>
      <c r="G170" s="177" t="s">
        <v>175</v>
      </c>
      <c r="H170" s="178">
        <v>2</v>
      </c>
      <c r="I170" s="179"/>
      <c r="J170" s="180">
        <f>ROUND(I170*H170,2)</f>
        <v>0</v>
      </c>
      <c r="K170" s="176" t="s">
        <v>40</v>
      </c>
      <c r="L170" s="39"/>
      <c r="M170" s="181" t="s">
        <v>40</v>
      </c>
      <c r="N170" s="182" t="s">
        <v>51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5" t="s">
        <v>567</v>
      </c>
      <c r="AT170" s="185" t="s">
        <v>128</v>
      </c>
      <c r="AU170" s="185" t="s">
        <v>88</v>
      </c>
      <c r="AY170" s="17" t="s">
        <v>125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7" t="s">
        <v>133</v>
      </c>
      <c r="BK170" s="186">
        <f>ROUND(I170*H170,2)</f>
        <v>0</v>
      </c>
      <c r="BL170" s="17" t="s">
        <v>567</v>
      </c>
      <c r="BM170" s="185" t="s">
        <v>590</v>
      </c>
    </row>
    <row r="171" spans="1:65" s="2" customFormat="1" ht="10.199999999999999">
      <c r="A171" s="34"/>
      <c r="B171" s="35"/>
      <c r="C171" s="36"/>
      <c r="D171" s="187" t="s">
        <v>135</v>
      </c>
      <c r="E171" s="36"/>
      <c r="F171" s="188" t="s">
        <v>589</v>
      </c>
      <c r="G171" s="36"/>
      <c r="H171" s="36"/>
      <c r="I171" s="189"/>
      <c r="J171" s="36"/>
      <c r="K171" s="36"/>
      <c r="L171" s="39"/>
      <c r="M171" s="190"/>
      <c r="N171" s="191"/>
      <c r="O171" s="65"/>
      <c r="P171" s="65"/>
      <c r="Q171" s="65"/>
      <c r="R171" s="65"/>
      <c r="S171" s="65"/>
      <c r="T171" s="6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135</v>
      </c>
      <c r="AU171" s="17" t="s">
        <v>88</v>
      </c>
    </row>
    <row r="172" spans="1:65" s="13" customFormat="1" ht="10.199999999999999">
      <c r="B172" s="192"/>
      <c r="C172" s="193"/>
      <c r="D172" s="187" t="s">
        <v>137</v>
      </c>
      <c r="E172" s="194" t="s">
        <v>40</v>
      </c>
      <c r="F172" s="195" t="s">
        <v>591</v>
      </c>
      <c r="G172" s="193"/>
      <c r="H172" s="194" t="s">
        <v>40</v>
      </c>
      <c r="I172" s="196"/>
      <c r="J172" s="193"/>
      <c r="K172" s="193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137</v>
      </c>
      <c r="AU172" s="201" t="s">
        <v>88</v>
      </c>
      <c r="AV172" s="13" t="s">
        <v>86</v>
      </c>
      <c r="AW172" s="13" t="s">
        <v>38</v>
      </c>
      <c r="AX172" s="13" t="s">
        <v>78</v>
      </c>
      <c r="AY172" s="201" t="s">
        <v>125</v>
      </c>
    </row>
    <row r="173" spans="1:65" s="13" customFormat="1" ht="10.199999999999999">
      <c r="B173" s="192"/>
      <c r="C173" s="193"/>
      <c r="D173" s="187" t="s">
        <v>137</v>
      </c>
      <c r="E173" s="194" t="s">
        <v>40</v>
      </c>
      <c r="F173" s="195" t="s">
        <v>592</v>
      </c>
      <c r="G173" s="193"/>
      <c r="H173" s="194" t="s">
        <v>40</v>
      </c>
      <c r="I173" s="196"/>
      <c r="J173" s="193"/>
      <c r="K173" s="193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137</v>
      </c>
      <c r="AU173" s="201" t="s">
        <v>88</v>
      </c>
      <c r="AV173" s="13" t="s">
        <v>86</v>
      </c>
      <c r="AW173" s="13" t="s">
        <v>38</v>
      </c>
      <c r="AX173" s="13" t="s">
        <v>78</v>
      </c>
      <c r="AY173" s="201" t="s">
        <v>125</v>
      </c>
    </row>
    <row r="174" spans="1:65" s="14" customFormat="1" ht="10.199999999999999">
      <c r="B174" s="202"/>
      <c r="C174" s="203"/>
      <c r="D174" s="187" t="s">
        <v>137</v>
      </c>
      <c r="E174" s="204" t="s">
        <v>40</v>
      </c>
      <c r="F174" s="205" t="s">
        <v>88</v>
      </c>
      <c r="G174" s="203"/>
      <c r="H174" s="206">
        <v>2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137</v>
      </c>
      <c r="AU174" s="212" t="s">
        <v>88</v>
      </c>
      <c r="AV174" s="14" t="s">
        <v>88</v>
      </c>
      <c r="AW174" s="14" t="s">
        <v>38</v>
      </c>
      <c r="AX174" s="14" t="s">
        <v>86</v>
      </c>
      <c r="AY174" s="212" t="s">
        <v>125</v>
      </c>
    </row>
    <row r="175" spans="1:65" s="2" customFormat="1" ht="14.4" customHeight="1">
      <c r="A175" s="34"/>
      <c r="B175" s="35"/>
      <c r="C175" s="174" t="s">
        <v>256</v>
      </c>
      <c r="D175" s="174" t="s">
        <v>128</v>
      </c>
      <c r="E175" s="175" t="s">
        <v>593</v>
      </c>
      <c r="F175" s="176" t="s">
        <v>594</v>
      </c>
      <c r="G175" s="177" t="s">
        <v>175</v>
      </c>
      <c r="H175" s="178">
        <v>2</v>
      </c>
      <c r="I175" s="179"/>
      <c r="J175" s="180">
        <f>ROUND(I175*H175,2)</f>
        <v>0</v>
      </c>
      <c r="K175" s="176" t="s">
        <v>40</v>
      </c>
      <c r="L175" s="39"/>
      <c r="M175" s="181" t="s">
        <v>40</v>
      </c>
      <c r="N175" s="182" t="s">
        <v>51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5" t="s">
        <v>567</v>
      </c>
      <c r="AT175" s="185" t="s">
        <v>128</v>
      </c>
      <c r="AU175" s="185" t="s">
        <v>88</v>
      </c>
      <c r="AY175" s="17" t="s">
        <v>125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7" t="s">
        <v>133</v>
      </c>
      <c r="BK175" s="186">
        <f>ROUND(I175*H175,2)</f>
        <v>0</v>
      </c>
      <c r="BL175" s="17" t="s">
        <v>567</v>
      </c>
      <c r="BM175" s="185" t="s">
        <v>595</v>
      </c>
    </row>
    <row r="176" spans="1:65" s="2" customFormat="1" ht="10.199999999999999">
      <c r="A176" s="34"/>
      <c r="B176" s="35"/>
      <c r="C176" s="36"/>
      <c r="D176" s="187" t="s">
        <v>135</v>
      </c>
      <c r="E176" s="36"/>
      <c r="F176" s="188" t="s">
        <v>594</v>
      </c>
      <c r="G176" s="36"/>
      <c r="H176" s="36"/>
      <c r="I176" s="189"/>
      <c r="J176" s="36"/>
      <c r="K176" s="36"/>
      <c r="L176" s="39"/>
      <c r="M176" s="190"/>
      <c r="N176" s="191"/>
      <c r="O176" s="65"/>
      <c r="P176" s="65"/>
      <c r="Q176" s="65"/>
      <c r="R176" s="65"/>
      <c r="S176" s="65"/>
      <c r="T176" s="6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135</v>
      </c>
      <c r="AU176" s="17" t="s">
        <v>88</v>
      </c>
    </row>
    <row r="177" spans="1:65" s="13" customFormat="1" ht="20.399999999999999">
      <c r="B177" s="192"/>
      <c r="C177" s="193"/>
      <c r="D177" s="187" t="s">
        <v>137</v>
      </c>
      <c r="E177" s="194" t="s">
        <v>40</v>
      </c>
      <c r="F177" s="195" t="s">
        <v>596</v>
      </c>
      <c r="G177" s="193"/>
      <c r="H177" s="194" t="s">
        <v>40</v>
      </c>
      <c r="I177" s="196"/>
      <c r="J177" s="193"/>
      <c r="K177" s="193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137</v>
      </c>
      <c r="AU177" s="201" t="s">
        <v>88</v>
      </c>
      <c r="AV177" s="13" t="s">
        <v>86</v>
      </c>
      <c r="AW177" s="13" t="s">
        <v>38</v>
      </c>
      <c r="AX177" s="13" t="s">
        <v>78</v>
      </c>
      <c r="AY177" s="201" t="s">
        <v>125</v>
      </c>
    </row>
    <row r="178" spans="1:65" s="14" customFormat="1" ht="10.199999999999999">
      <c r="B178" s="202"/>
      <c r="C178" s="203"/>
      <c r="D178" s="187" t="s">
        <v>137</v>
      </c>
      <c r="E178" s="204" t="s">
        <v>40</v>
      </c>
      <c r="F178" s="205" t="s">
        <v>88</v>
      </c>
      <c r="G178" s="203"/>
      <c r="H178" s="206">
        <v>2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137</v>
      </c>
      <c r="AU178" s="212" t="s">
        <v>88</v>
      </c>
      <c r="AV178" s="14" t="s">
        <v>88</v>
      </c>
      <c r="AW178" s="14" t="s">
        <v>38</v>
      </c>
      <c r="AX178" s="14" t="s">
        <v>86</v>
      </c>
      <c r="AY178" s="212" t="s">
        <v>125</v>
      </c>
    </row>
    <row r="179" spans="1:65" s="2" customFormat="1" ht="14.4" customHeight="1">
      <c r="A179" s="34"/>
      <c r="B179" s="35"/>
      <c r="C179" s="174" t="s">
        <v>265</v>
      </c>
      <c r="D179" s="174" t="s">
        <v>128</v>
      </c>
      <c r="E179" s="175" t="s">
        <v>597</v>
      </c>
      <c r="F179" s="176" t="s">
        <v>598</v>
      </c>
      <c r="G179" s="177" t="s">
        <v>175</v>
      </c>
      <c r="H179" s="178">
        <v>2</v>
      </c>
      <c r="I179" s="179"/>
      <c r="J179" s="180">
        <f>ROUND(I179*H179,2)</f>
        <v>0</v>
      </c>
      <c r="K179" s="176" t="s">
        <v>40</v>
      </c>
      <c r="L179" s="39"/>
      <c r="M179" s="181" t="s">
        <v>40</v>
      </c>
      <c r="N179" s="182" t="s">
        <v>51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5" t="s">
        <v>567</v>
      </c>
      <c r="AT179" s="185" t="s">
        <v>128</v>
      </c>
      <c r="AU179" s="185" t="s">
        <v>88</v>
      </c>
      <c r="AY179" s="17" t="s">
        <v>125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7" t="s">
        <v>133</v>
      </c>
      <c r="BK179" s="186">
        <f>ROUND(I179*H179,2)</f>
        <v>0</v>
      </c>
      <c r="BL179" s="17" t="s">
        <v>567</v>
      </c>
      <c r="BM179" s="185" t="s">
        <v>599</v>
      </c>
    </row>
    <row r="180" spans="1:65" s="2" customFormat="1" ht="10.199999999999999">
      <c r="A180" s="34"/>
      <c r="B180" s="35"/>
      <c r="C180" s="36"/>
      <c r="D180" s="187" t="s">
        <v>135</v>
      </c>
      <c r="E180" s="36"/>
      <c r="F180" s="188" t="s">
        <v>598</v>
      </c>
      <c r="G180" s="36"/>
      <c r="H180" s="36"/>
      <c r="I180" s="189"/>
      <c r="J180" s="36"/>
      <c r="K180" s="36"/>
      <c r="L180" s="39"/>
      <c r="M180" s="190"/>
      <c r="N180" s="191"/>
      <c r="O180" s="65"/>
      <c r="P180" s="65"/>
      <c r="Q180" s="65"/>
      <c r="R180" s="65"/>
      <c r="S180" s="65"/>
      <c r="T180" s="6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135</v>
      </c>
      <c r="AU180" s="17" t="s">
        <v>88</v>
      </c>
    </row>
    <row r="181" spans="1:65" s="13" customFormat="1" ht="10.199999999999999">
      <c r="B181" s="192"/>
      <c r="C181" s="193"/>
      <c r="D181" s="187" t="s">
        <v>137</v>
      </c>
      <c r="E181" s="194" t="s">
        <v>40</v>
      </c>
      <c r="F181" s="195" t="s">
        <v>600</v>
      </c>
      <c r="G181" s="193"/>
      <c r="H181" s="194" t="s">
        <v>40</v>
      </c>
      <c r="I181" s="196"/>
      <c r="J181" s="193"/>
      <c r="K181" s="193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137</v>
      </c>
      <c r="AU181" s="201" t="s">
        <v>88</v>
      </c>
      <c r="AV181" s="13" t="s">
        <v>86</v>
      </c>
      <c r="AW181" s="13" t="s">
        <v>38</v>
      </c>
      <c r="AX181" s="13" t="s">
        <v>78</v>
      </c>
      <c r="AY181" s="201" t="s">
        <v>125</v>
      </c>
    </row>
    <row r="182" spans="1:65" s="14" customFormat="1" ht="10.199999999999999">
      <c r="B182" s="202"/>
      <c r="C182" s="203"/>
      <c r="D182" s="187" t="s">
        <v>137</v>
      </c>
      <c r="E182" s="204" t="s">
        <v>40</v>
      </c>
      <c r="F182" s="205" t="s">
        <v>88</v>
      </c>
      <c r="G182" s="203"/>
      <c r="H182" s="206">
        <v>2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137</v>
      </c>
      <c r="AU182" s="212" t="s">
        <v>88</v>
      </c>
      <c r="AV182" s="14" t="s">
        <v>88</v>
      </c>
      <c r="AW182" s="14" t="s">
        <v>38</v>
      </c>
      <c r="AX182" s="14" t="s">
        <v>86</v>
      </c>
      <c r="AY182" s="212" t="s">
        <v>125</v>
      </c>
    </row>
    <row r="183" spans="1:65" s="2" customFormat="1" ht="14.4" customHeight="1">
      <c r="A183" s="34"/>
      <c r="B183" s="35"/>
      <c r="C183" s="174" t="s">
        <v>271</v>
      </c>
      <c r="D183" s="174" t="s">
        <v>128</v>
      </c>
      <c r="E183" s="175" t="s">
        <v>601</v>
      </c>
      <c r="F183" s="176" t="s">
        <v>602</v>
      </c>
      <c r="G183" s="177" t="s">
        <v>175</v>
      </c>
      <c r="H183" s="178">
        <v>2</v>
      </c>
      <c r="I183" s="179"/>
      <c r="J183" s="180">
        <f>ROUND(I183*H183,2)</f>
        <v>0</v>
      </c>
      <c r="K183" s="176" t="s">
        <v>40</v>
      </c>
      <c r="L183" s="39"/>
      <c r="M183" s="181" t="s">
        <v>40</v>
      </c>
      <c r="N183" s="182" t="s">
        <v>51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5" t="s">
        <v>567</v>
      </c>
      <c r="AT183" s="185" t="s">
        <v>128</v>
      </c>
      <c r="AU183" s="185" t="s">
        <v>88</v>
      </c>
      <c r="AY183" s="17" t="s">
        <v>125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7" t="s">
        <v>133</v>
      </c>
      <c r="BK183" s="186">
        <f>ROUND(I183*H183,2)</f>
        <v>0</v>
      </c>
      <c r="BL183" s="17" t="s">
        <v>567</v>
      </c>
      <c r="BM183" s="185" t="s">
        <v>603</v>
      </c>
    </row>
    <row r="184" spans="1:65" s="2" customFormat="1" ht="10.199999999999999">
      <c r="A184" s="34"/>
      <c r="B184" s="35"/>
      <c r="C184" s="36"/>
      <c r="D184" s="187" t="s">
        <v>135</v>
      </c>
      <c r="E184" s="36"/>
      <c r="F184" s="188" t="s">
        <v>602</v>
      </c>
      <c r="G184" s="36"/>
      <c r="H184" s="36"/>
      <c r="I184" s="189"/>
      <c r="J184" s="36"/>
      <c r="K184" s="36"/>
      <c r="L184" s="39"/>
      <c r="M184" s="190"/>
      <c r="N184" s="191"/>
      <c r="O184" s="65"/>
      <c r="P184" s="65"/>
      <c r="Q184" s="65"/>
      <c r="R184" s="65"/>
      <c r="S184" s="65"/>
      <c r="T184" s="6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135</v>
      </c>
      <c r="AU184" s="17" t="s">
        <v>88</v>
      </c>
    </row>
    <row r="185" spans="1:65" s="13" customFormat="1" ht="20.399999999999999">
      <c r="B185" s="192"/>
      <c r="C185" s="193"/>
      <c r="D185" s="187" t="s">
        <v>137</v>
      </c>
      <c r="E185" s="194" t="s">
        <v>40</v>
      </c>
      <c r="F185" s="195" t="s">
        <v>604</v>
      </c>
      <c r="G185" s="193"/>
      <c r="H185" s="194" t="s">
        <v>40</v>
      </c>
      <c r="I185" s="196"/>
      <c r="J185" s="193"/>
      <c r="K185" s="193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137</v>
      </c>
      <c r="AU185" s="201" t="s">
        <v>88</v>
      </c>
      <c r="AV185" s="13" t="s">
        <v>86</v>
      </c>
      <c r="AW185" s="13" t="s">
        <v>38</v>
      </c>
      <c r="AX185" s="13" t="s">
        <v>78</v>
      </c>
      <c r="AY185" s="201" t="s">
        <v>125</v>
      </c>
    </row>
    <row r="186" spans="1:65" s="13" customFormat="1" ht="10.199999999999999">
      <c r="B186" s="192"/>
      <c r="C186" s="193"/>
      <c r="D186" s="187" t="s">
        <v>137</v>
      </c>
      <c r="E186" s="194" t="s">
        <v>40</v>
      </c>
      <c r="F186" s="195" t="s">
        <v>605</v>
      </c>
      <c r="G186" s="193"/>
      <c r="H186" s="194" t="s">
        <v>40</v>
      </c>
      <c r="I186" s="196"/>
      <c r="J186" s="193"/>
      <c r="K186" s="193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137</v>
      </c>
      <c r="AU186" s="201" t="s">
        <v>88</v>
      </c>
      <c r="AV186" s="13" t="s">
        <v>86</v>
      </c>
      <c r="AW186" s="13" t="s">
        <v>38</v>
      </c>
      <c r="AX186" s="13" t="s">
        <v>78</v>
      </c>
      <c r="AY186" s="201" t="s">
        <v>125</v>
      </c>
    </row>
    <row r="187" spans="1:65" s="14" customFormat="1" ht="10.199999999999999">
      <c r="B187" s="202"/>
      <c r="C187" s="203"/>
      <c r="D187" s="187" t="s">
        <v>137</v>
      </c>
      <c r="E187" s="204" t="s">
        <v>40</v>
      </c>
      <c r="F187" s="205" t="s">
        <v>86</v>
      </c>
      <c r="G187" s="203"/>
      <c r="H187" s="206">
        <v>1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137</v>
      </c>
      <c r="AU187" s="212" t="s">
        <v>88</v>
      </c>
      <c r="AV187" s="14" t="s">
        <v>88</v>
      </c>
      <c r="AW187" s="14" t="s">
        <v>38</v>
      </c>
      <c r="AX187" s="14" t="s">
        <v>78</v>
      </c>
      <c r="AY187" s="212" t="s">
        <v>125</v>
      </c>
    </row>
    <row r="188" spans="1:65" s="13" customFormat="1" ht="10.199999999999999">
      <c r="B188" s="192"/>
      <c r="C188" s="193"/>
      <c r="D188" s="187" t="s">
        <v>137</v>
      </c>
      <c r="E188" s="194" t="s">
        <v>40</v>
      </c>
      <c r="F188" s="195" t="s">
        <v>606</v>
      </c>
      <c r="G188" s="193"/>
      <c r="H188" s="194" t="s">
        <v>40</v>
      </c>
      <c r="I188" s="196"/>
      <c r="J188" s="193"/>
      <c r="K188" s="193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137</v>
      </c>
      <c r="AU188" s="201" t="s">
        <v>88</v>
      </c>
      <c r="AV188" s="13" t="s">
        <v>86</v>
      </c>
      <c r="AW188" s="13" t="s">
        <v>38</v>
      </c>
      <c r="AX188" s="13" t="s">
        <v>78</v>
      </c>
      <c r="AY188" s="201" t="s">
        <v>125</v>
      </c>
    </row>
    <row r="189" spans="1:65" s="14" customFormat="1" ht="10.199999999999999">
      <c r="B189" s="202"/>
      <c r="C189" s="203"/>
      <c r="D189" s="187" t="s">
        <v>137</v>
      </c>
      <c r="E189" s="204" t="s">
        <v>40</v>
      </c>
      <c r="F189" s="205" t="s">
        <v>86</v>
      </c>
      <c r="G189" s="203"/>
      <c r="H189" s="206">
        <v>1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137</v>
      </c>
      <c r="AU189" s="212" t="s">
        <v>88</v>
      </c>
      <c r="AV189" s="14" t="s">
        <v>88</v>
      </c>
      <c r="AW189" s="14" t="s">
        <v>38</v>
      </c>
      <c r="AX189" s="14" t="s">
        <v>78</v>
      </c>
      <c r="AY189" s="212" t="s">
        <v>125</v>
      </c>
    </row>
    <row r="190" spans="1:65" s="15" customFormat="1" ht="10.199999999999999">
      <c r="B190" s="213"/>
      <c r="C190" s="214"/>
      <c r="D190" s="187" t="s">
        <v>137</v>
      </c>
      <c r="E190" s="215" t="s">
        <v>40</v>
      </c>
      <c r="F190" s="216" t="s">
        <v>255</v>
      </c>
      <c r="G190" s="214"/>
      <c r="H190" s="217">
        <v>2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137</v>
      </c>
      <c r="AU190" s="223" t="s">
        <v>88</v>
      </c>
      <c r="AV190" s="15" t="s">
        <v>133</v>
      </c>
      <c r="AW190" s="15" t="s">
        <v>38</v>
      </c>
      <c r="AX190" s="15" t="s">
        <v>86</v>
      </c>
      <c r="AY190" s="223" t="s">
        <v>125</v>
      </c>
    </row>
    <row r="191" spans="1:65" s="2" customFormat="1" ht="14.4" customHeight="1">
      <c r="A191" s="34"/>
      <c r="B191" s="35"/>
      <c r="C191" s="174" t="s">
        <v>7</v>
      </c>
      <c r="D191" s="174" t="s">
        <v>128</v>
      </c>
      <c r="E191" s="175" t="s">
        <v>607</v>
      </c>
      <c r="F191" s="176" t="s">
        <v>608</v>
      </c>
      <c r="G191" s="177" t="s">
        <v>175</v>
      </c>
      <c r="H191" s="178">
        <v>2</v>
      </c>
      <c r="I191" s="179"/>
      <c r="J191" s="180">
        <f>ROUND(I191*H191,2)</f>
        <v>0</v>
      </c>
      <c r="K191" s="176" t="s">
        <v>40</v>
      </c>
      <c r="L191" s="39"/>
      <c r="M191" s="181" t="s">
        <v>40</v>
      </c>
      <c r="N191" s="182" t="s">
        <v>51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5" t="s">
        <v>567</v>
      </c>
      <c r="AT191" s="185" t="s">
        <v>128</v>
      </c>
      <c r="AU191" s="185" t="s">
        <v>88</v>
      </c>
      <c r="AY191" s="17" t="s">
        <v>125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7" t="s">
        <v>133</v>
      </c>
      <c r="BK191" s="186">
        <f>ROUND(I191*H191,2)</f>
        <v>0</v>
      </c>
      <c r="BL191" s="17" t="s">
        <v>567</v>
      </c>
      <c r="BM191" s="185" t="s">
        <v>609</v>
      </c>
    </row>
    <row r="192" spans="1:65" s="2" customFormat="1" ht="10.199999999999999">
      <c r="A192" s="34"/>
      <c r="B192" s="35"/>
      <c r="C192" s="36"/>
      <c r="D192" s="187" t="s">
        <v>135</v>
      </c>
      <c r="E192" s="36"/>
      <c r="F192" s="188" t="s">
        <v>608</v>
      </c>
      <c r="G192" s="36"/>
      <c r="H192" s="36"/>
      <c r="I192" s="189"/>
      <c r="J192" s="36"/>
      <c r="K192" s="36"/>
      <c r="L192" s="39"/>
      <c r="M192" s="190"/>
      <c r="N192" s="191"/>
      <c r="O192" s="65"/>
      <c r="P192" s="65"/>
      <c r="Q192" s="65"/>
      <c r="R192" s="65"/>
      <c r="S192" s="65"/>
      <c r="T192" s="6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135</v>
      </c>
      <c r="AU192" s="17" t="s">
        <v>88</v>
      </c>
    </row>
    <row r="193" spans="1:65" s="13" customFormat="1" ht="20.399999999999999">
      <c r="B193" s="192"/>
      <c r="C193" s="193"/>
      <c r="D193" s="187" t="s">
        <v>137</v>
      </c>
      <c r="E193" s="194" t="s">
        <v>40</v>
      </c>
      <c r="F193" s="195" t="s">
        <v>610</v>
      </c>
      <c r="G193" s="193"/>
      <c r="H193" s="194" t="s">
        <v>40</v>
      </c>
      <c r="I193" s="196"/>
      <c r="J193" s="193"/>
      <c r="K193" s="193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137</v>
      </c>
      <c r="AU193" s="201" t="s">
        <v>88</v>
      </c>
      <c r="AV193" s="13" t="s">
        <v>86</v>
      </c>
      <c r="AW193" s="13" t="s">
        <v>38</v>
      </c>
      <c r="AX193" s="13" t="s">
        <v>78</v>
      </c>
      <c r="AY193" s="201" t="s">
        <v>125</v>
      </c>
    </row>
    <row r="194" spans="1:65" s="13" customFormat="1" ht="10.199999999999999">
      <c r="B194" s="192"/>
      <c r="C194" s="193"/>
      <c r="D194" s="187" t="s">
        <v>137</v>
      </c>
      <c r="E194" s="194" t="s">
        <v>40</v>
      </c>
      <c r="F194" s="195" t="s">
        <v>611</v>
      </c>
      <c r="G194" s="193"/>
      <c r="H194" s="194" t="s">
        <v>40</v>
      </c>
      <c r="I194" s="196"/>
      <c r="J194" s="193"/>
      <c r="K194" s="193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137</v>
      </c>
      <c r="AU194" s="201" t="s">
        <v>88</v>
      </c>
      <c r="AV194" s="13" t="s">
        <v>86</v>
      </c>
      <c r="AW194" s="13" t="s">
        <v>38</v>
      </c>
      <c r="AX194" s="13" t="s">
        <v>78</v>
      </c>
      <c r="AY194" s="201" t="s">
        <v>125</v>
      </c>
    </row>
    <row r="195" spans="1:65" s="13" customFormat="1" ht="10.199999999999999">
      <c r="B195" s="192"/>
      <c r="C195" s="193"/>
      <c r="D195" s="187" t="s">
        <v>137</v>
      </c>
      <c r="E195" s="194" t="s">
        <v>40</v>
      </c>
      <c r="F195" s="195" t="s">
        <v>612</v>
      </c>
      <c r="G195" s="193"/>
      <c r="H195" s="194" t="s">
        <v>40</v>
      </c>
      <c r="I195" s="196"/>
      <c r="J195" s="193"/>
      <c r="K195" s="193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137</v>
      </c>
      <c r="AU195" s="201" t="s">
        <v>88</v>
      </c>
      <c r="AV195" s="13" t="s">
        <v>86</v>
      </c>
      <c r="AW195" s="13" t="s">
        <v>38</v>
      </c>
      <c r="AX195" s="13" t="s">
        <v>78</v>
      </c>
      <c r="AY195" s="201" t="s">
        <v>125</v>
      </c>
    </row>
    <row r="196" spans="1:65" s="13" customFormat="1" ht="10.199999999999999">
      <c r="B196" s="192"/>
      <c r="C196" s="193"/>
      <c r="D196" s="187" t="s">
        <v>137</v>
      </c>
      <c r="E196" s="194" t="s">
        <v>40</v>
      </c>
      <c r="F196" s="195" t="s">
        <v>613</v>
      </c>
      <c r="G196" s="193"/>
      <c r="H196" s="194" t="s">
        <v>40</v>
      </c>
      <c r="I196" s="196"/>
      <c r="J196" s="193"/>
      <c r="K196" s="193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137</v>
      </c>
      <c r="AU196" s="201" t="s">
        <v>88</v>
      </c>
      <c r="AV196" s="13" t="s">
        <v>86</v>
      </c>
      <c r="AW196" s="13" t="s">
        <v>38</v>
      </c>
      <c r="AX196" s="13" t="s">
        <v>78</v>
      </c>
      <c r="AY196" s="201" t="s">
        <v>125</v>
      </c>
    </row>
    <row r="197" spans="1:65" s="13" customFormat="1" ht="10.199999999999999">
      <c r="B197" s="192"/>
      <c r="C197" s="193"/>
      <c r="D197" s="187" t="s">
        <v>137</v>
      </c>
      <c r="E197" s="194" t="s">
        <v>40</v>
      </c>
      <c r="F197" s="195" t="s">
        <v>614</v>
      </c>
      <c r="G197" s="193"/>
      <c r="H197" s="194" t="s">
        <v>40</v>
      </c>
      <c r="I197" s="196"/>
      <c r="J197" s="193"/>
      <c r="K197" s="193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137</v>
      </c>
      <c r="AU197" s="201" t="s">
        <v>88</v>
      </c>
      <c r="AV197" s="13" t="s">
        <v>86</v>
      </c>
      <c r="AW197" s="13" t="s">
        <v>38</v>
      </c>
      <c r="AX197" s="13" t="s">
        <v>78</v>
      </c>
      <c r="AY197" s="201" t="s">
        <v>125</v>
      </c>
    </row>
    <row r="198" spans="1:65" s="13" customFormat="1" ht="10.199999999999999">
      <c r="B198" s="192"/>
      <c r="C198" s="193"/>
      <c r="D198" s="187" t="s">
        <v>137</v>
      </c>
      <c r="E198" s="194" t="s">
        <v>40</v>
      </c>
      <c r="F198" s="195" t="s">
        <v>615</v>
      </c>
      <c r="G198" s="193"/>
      <c r="H198" s="194" t="s">
        <v>40</v>
      </c>
      <c r="I198" s="196"/>
      <c r="J198" s="193"/>
      <c r="K198" s="193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137</v>
      </c>
      <c r="AU198" s="201" t="s">
        <v>88</v>
      </c>
      <c r="AV198" s="13" t="s">
        <v>86</v>
      </c>
      <c r="AW198" s="13" t="s">
        <v>38</v>
      </c>
      <c r="AX198" s="13" t="s">
        <v>78</v>
      </c>
      <c r="AY198" s="201" t="s">
        <v>125</v>
      </c>
    </row>
    <row r="199" spans="1:65" s="13" customFormat="1" ht="10.199999999999999">
      <c r="B199" s="192"/>
      <c r="C199" s="193"/>
      <c r="D199" s="187" t="s">
        <v>137</v>
      </c>
      <c r="E199" s="194" t="s">
        <v>40</v>
      </c>
      <c r="F199" s="195" t="s">
        <v>616</v>
      </c>
      <c r="G199" s="193"/>
      <c r="H199" s="194" t="s">
        <v>40</v>
      </c>
      <c r="I199" s="196"/>
      <c r="J199" s="193"/>
      <c r="K199" s="193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137</v>
      </c>
      <c r="AU199" s="201" t="s">
        <v>88</v>
      </c>
      <c r="AV199" s="13" t="s">
        <v>86</v>
      </c>
      <c r="AW199" s="13" t="s">
        <v>38</v>
      </c>
      <c r="AX199" s="13" t="s">
        <v>78</v>
      </c>
      <c r="AY199" s="201" t="s">
        <v>125</v>
      </c>
    </row>
    <row r="200" spans="1:65" s="14" customFormat="1" ht="10.199999999999999">
      <c r="B200" s="202"/>
      <c r="C200" s="203"/>
      <c r="D200" s="187" t="s">
        <v>137</v>
      </c>
      <c r="E200" s="204" t="s">
        <v>40</v>
      </c>
      <c r="F200" s="205" t="s">
        <v>86</v>
      </c>
      <c r="G200" s="203"/>
      <c r="H200" s="206">
        <v>1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137</v>
      </c>
      <c r="AU200" s="212" t="s">
        <v>88</v>
      </c>
      <c r="AV200" s="14" t="s">
        <v>88</v>
      </c>
      <c r="AW200" s="14" t="s">
        <v>38</v>
      </c>
      <c r="AX200" s="14" t="s">
        <v>78</v>
      </c>
      <c r="AY200" s="212" t="s">
        <v>125</v>
      </c>
    </row>
    <row r="201" spans="1:65" s="13" customFormat="1" ht="10.199999999999999">
      <c r="B201" s="192"/>
      <c r="C201" s="193"/>
      <c r="D201" s="187" t="s">
        <v>137</v>
      </c>
      <c r="E201" s="194" t="s">
        <v>40</v>
      </c>
      <c r="F201" s="195" t="s">
        <v>617</v>
      </c>
      <c r="G201" s="193"/>
      <c r="H201" s="194" t="s">
        <v>40</v>
      </c>
      <c r="I201" s="196"/>
      <c r="J201" s="193"/>
      <c r="K201" s="193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137</v>
      </c>
      <c r="AU201" s="201" t="s">
        <v>88</v>
      </c>
      <c r="AV201" s="13" t="s">
        <v>86</v>
      </c>
      <c r="AW201" s="13" t="s">
        <v>38</v>
      </c>
      <c r="AX201" s="13" t="s">
        <v>78</v>
      </c>
      <c r="AY201" s="201" t="s">
        <v>125</v>
      </c>
    </row>
    <row r="202" spans="1:65" s="14" customFormat="1" ht="10.199999999999999">
      <c r="B202" s="202"/>
      <c r="C202" s="203"/>
      <c r="D202" s="187" t="s">
        <v>137</v>
      </c>
      <c r="E202" s="204" t="s">
        <v>40</v>
      </c>
      <c r="F202" s="205" t="s">
        <v>86</v>
      </c>
      <c r="G202" s="203"/>
      <c r="H202" s="206">
        <v>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137</v>
      </c>
      <c r="AU202" s="212" t="s">
        <v>88</v>
      </c>
      <c r="AV202" s="14" t="s">
        <v>88</v>
      </c>
      <c r="AW202" s="14" t="s">
        <v>38</v>
      </c>
      <c r="AX202" s="14" t="s">
        <v>78</v>
      </c>
      <c r="AY202" s="212" t="s">
        <v>125</v>
      </c>
    </row>
    <row r="203" spans="1:65" s="15" customFormat="1" ht="10.199999999999999">
      <c r="B203" s="213"/>
      <c r="C203" s="214"/>
      <c r="D203" s="187" t="s">
        <v>137</v>
      </c>
      <c r="E203" s="215" t="s">
        <v>40</v>
      </c>
      <c r="F203" s="216" t="s">
        <v>255</v>
      </c>
      <c r="G203" s="214"/>
      <c r="H203" s="217">
        <v>2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137</v>
      </c>
      <c r="AU203" s="223" t="s">
        <v>88</v>
      </c>
      <c r="AV203" s="15" t="s">
        <v>133</v>
      </c>
      <c r="AW203" s="15" t="s">
        <v>38</v>
      </c>
      <c r="AX203" s="15" t="s">
        <v>86</v>
      </c>
      <c r="AY203" s="223" t="s">
        <v>125</v>
      </c>
    </row>
    <row r="204" spans="1:65" s="2" customFormat="1" ht="14.4" customHeight="1">
      <c r="A204" s="34"/>
      <c r="B204" s="35"/>
      <c r="C204" s="174" t="s">
        <v>282</v>
      </c>
      <c r="D204" s="174" t="s">
        <v>128</v>
      </c>
      <c r="E204" s="175" t="s">
        <v>618</v>
      </c>
      <c r="F204" s="176" t="s">
        <v>619</v>
      </c>
      <c r="G204" s="177" t="s">
        <v>175</v>
      </c>
      <c r="H204" s="178">
        <v>1</v>
      </c>
      <c r="I204" s="179"/>
      <c r="J204" s="180">
        <f>ROUND(I204*H204,2)</f>
        <v>0</v>
      </c>
      <c r="K204" s="176" t="s">
        <v>40</v>
      </c>
      <c r="L204" s="39"/>
      <c r="M204" s="181" t="s">
        <v>40</v>
      </c>
      <c r="N204" s="182" t="s">
        <v>51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5" t="s">
        <v>567</v>
      </c>
      <c r="AT204" s="185" t="s">
        <v>128</v>
      </c>
      <c r="AU204" s="185" t="s">
        <v>88</v>
      </c>
      <c r="AY204" s="17" t="s">
        <v>125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7" t="s">
        <v>133</v>
      </c>
      <c r="BK204" s="186">
        <f>ROUND(I204*H204,2)</f>
        <v>0</v>
      </c>
      <c r="BL204" s="17" t="s">
        <v>567</v>
      </c>
      <c r="BM204" s="185" t="s">
        <v>620</v>
      </c>
    </row>
    <row r="205" spans="1:65" s="2" customFormat="1" ht="10.199999999999999">
      <c r="A205" s="34"/>
      <c r="B205" s="35"/>
      <c r="C205" s="36"/>
      <c r="D205" s="187" t="s">
        <v>135</v>
      </c>
      <c r="E205" s="36"/>
      <c r="F205" s="188" t="s">
        <v>619</v>
      </c>
      <c r="G205" s="36"/>
      <c r="H205" s="36"/>
      <c r="I205" s="189"/>
      <c r="J205" s="36"/>
      <c r="K205" s="36"/>
      <c r="L205" s="39"/>
      <c r="M205" s="190"/>
      <c r="N205" s="191"/>
      <c r="O205" s="65"/>
      <c r="P205" s="65"/>
      <c r="Q205" s="65"/>
      <c r="R205" s="65"/>
      <c r="S205" s="65"/>
      <c r="T205" s="6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135</v>
      </c>
      <c r="AU205" s="17" t="s">
        <v>88</v>
      </c>
    </row>
    <row r="206" spans="1:65" s="13" customFormat="1" ht="20.399999999999999">
      <c r="B206" s="192"/>
      <c r="C206" s="193"/>
      <c r="D206" s="187" t="s">
        <v>137</v>
      </c>
      <c r="E206" s="194" t="s">
        <v>40</v>
      </c>
      <c r="F206" s="195" t="s">
        <v>621</v>
      </c>
      <c r="G206" s="193"/>
      <c r="H206" s="194" t="s">
        <v>40</v>
      </c>
      <c r="I206" s="196"/>
      <c r="J206" s="193"/>
      <c r="K206" s="193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137</v>
      </c>
      <c r="AU206" s="201" t="s">
        <v>88</v>
      </c>
      <c r="AV206" s="13" t="s">
        <v>86</v>
      </c>
      <c r="AW206" s="13" t="s">
        <v>38</v>
      </c>
      <c r="AX206" s="13" t="s">
        <v>78</v>
      </c>
      <c r="AY206" s="201" t="s">
        <v>125</v>
      </c>
    </row>
    <row r="207" spans="1:65" s="14" customFormat="1" ht="10.199999999999999">
      <c r="B207" s="202"/>
      <c r="C207" s="203"/>
      <c r="D207" s="187" t="s">
        <v>137</v>
      </c>
      <c r="E207" s="204" t="s">
        <v>40</v>
      </c>
      <c r="F207" s="205" t="s">
        <v>86</v>
      </c>
      <c r="G207" s="203"/>
      <c r="H207" s="206">
        <v>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137</v>
      </c>
      <c r="AU207" s="212" t="s">
        <v>88</v>
      </c>
      <c r="AV207" s="14" t="s">
        <v>88</v>
      </c>
      <c r="AW207" s="14" t="s">
        <v>38</v>
      </c>
      <c r="AX207" s="14" t="s">
        <v>86</v>
      </c>
      <c r="AY207" s="212" t="s">
        <v>125</v>
      </c>
    </row>
    <row r="208" spans="1:65" s="2" customFormat="1" ht="14.4" customHeight="1">
      <c r="A208" s="34"/>
      <c r="B208" s="35"/>
      <c r="C208" s="174" t="s">
        <v>287</v>
      </c>
      <c r="D208" s="174" t="s">
        <v>128</v>
      </c>
      <c r="E208" s="175" t="s">
        <v>622</v>
      </c>
      <c r="F208" s="176" t="s">
        <v>623</v>
      </c>
      <c r="G208" s="177" t="s">
        <v>175</v>
      </c>
      <c r="H208" s="178">
        <v>1</v>
      </c>
      <c r="I208" s="179"/>
      <c r="J208" s="180">
        <f>ROUND(I208*H208,2)</f>
        <v>0</v>
      </c>
      <c r="K208" s="176" t="s">
        <v>40</v>
      </c>
      <c r="L208" s="39"/>
      <c r="M208" s="181" t="s">
        <v>40</v>
      </c>
      <c r="N208" s="182" t="s">
        <v>51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5" t="s">
        <v>567</v>
      </c>
      <c r="AT208" s="185" t="s">
        <v>128</v>
      </c>
      <c r="AU208" s="185" t="s">
        <v>88</v>
      </c>
      <c r="AY208" s="17" t="s">
        <v>125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7" t="s">
        <v>133</v>
      </c>
      <c r="BK208" s="186">
        <f>ROUND(I208*H208,2)</f>
        <v>0</v>
      </c>
      <c r="BL208" s="17" t="s">
        <v>567</v>
      </c>
      <c r="BM208" s="185" t="s">
        <v>624</v>
      </c>
    </row>
    <row r="209" spans="1:65" s="2" customFormat="1" ht="10.199999999999999">
      <c r="A209" s="34"/>
      <c r="B209" s="35"/>
      <c r="C209" s="36"/>
      <c r="D209" s="187" t="s">
        <v>135</v>
      </c>
      <c r="E209" s="36"/>
      <c r="F209" s="188" t="s">
        <v>623</v>
      </c>
      <c r="G209" s="36"/>
      <c r="H209" s="36"/>
      <c r="I209" s="189"/>
      <c r="J209" s="36"/>
      <c r="K209" s="36"/>
      <c r="L209" s="39"/>
      <c r="M209" s="190"/>
      <c r="N209" s="191"/>
      <c r="O209" s="65"/>
      <c r="P209" s="65"/>
      <c r="Q209" s="65"/>
      <c r="R209" s="65"/>
      <c r="S209" s="65"/>
      <c r="T209" s="6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135</v>
      </c>
      <c r="AU209" s="17" t="s">
        <v>88</v>
      </c>
    </row>
    <row r="210" spans="1:65" s="2" customFormat="1" ht="14.4" customHeight="1">
      <c r="A210" s="34"/>
      <c r="B210" s="35"/>
      <c r="C210" s="174" t="s">
        <v>296</v>
      </c>
      <c r="D210" s="174" t="s">
        <v>128</v>
      </c>
      <c r="E210" s="175" t="s">
        <v>625</v>
      </c>
      <c r="F210" s="176" t="s">
        <v>626</v>
      </c>
      <c r="G210" s="177" t="s">
        <v>175</v>
      </c>
      <c r="H210" s="178">
        <v>1</v>
      </c>
      <c r="I210" s="179"/>
      <c r="J210" s="180">
        <f>ROUND(I210*H210,2)</f>
        <v>0</v>
      </c>
      <c r="K210" s="176" t="s">
        <v>40</v>
      </c>
      <c r="L210" s="39"/>
      <c r="M210" s="181" t="s">
        <v>40</v>
      </c>
      <c r="N210" s="182" t="s">
        <v>51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5" t="s">
        <v>567</v>
      </c>
      <c r="AT210" s="185" t="s">
        <v>128</v>
      </c>
      <c r="AU210" s="185" t="s">
        <v>88</v>
      </c>
      <c r="AY210" s="17" t="s">
        <v>125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7" t="s">
        <v>133</v>
      </c>
      <c r="BK210" s="186">
        <f>ROUND(I210*H210,2)</f>
        <v>0</v>
      </c>
      <c r="BL210" s="17" t="s">
        <v>567</v>
      </c>
      <c r="BM210" s="185" t="s">
        <v>627</v>
      </c>
    </row>
    <row r="211" spans="1:65" s="2" customFormat="1" ht="10.199999999999999">
      <c r="A211" s="34"/>
      <c r="B211" s="35"/>
      <c r="C211" s="36"/>
      <c r="D211" s="187" t="s">
        <v>135</v>
      </c>
      <c r="E211" s="36"/>
      <c r="F211" s="188" t="s">
        <v>626</v>
      </c>
      <c r="G211" s="36"/>
      <c r="H211" s="36"/>
      <c r="I211" s="189"/>
      <c r="J211" s="36"/>
      <c r="K211" s="36"/>
      <c r="L211" s="39"/>
      <c r="M211" s="190"/>
      <c r="N211" s="191"/>
      <c r="O211" s="65"/>
      <c r="P211" s="65"/>
      <c r="Q211" s="65"/>
      <c r="R211" s="65"/>
      <c r="S211" s="65"/>
      <c r="T211" s="6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135</v>
      </c>
      <c r="AU211" s="17" t="s">
        <v>88</v>
      </c>
    </row>
    <row r="212" spans="1:65" s="13" customFormat="1" ht="10.199999999999999">
      <c r="B212" s="192"/>
      <c r="C212" s="193"/>
      <c r="D212" s="187" t="s">
        <v>137</v>
      </c>
      <c r="E212" s="194" t="s">
        <v>40</v>
      </c>
      <c r="F212" s="195" t="s">
        <v>628</v>
      </c>
      <c r="G212" s="193"/>
      <c r="H212" s="194" t="s">
        <v>40</v>
      </c>
      <c r="I212" s="196"/>
      <c r="J212" s="193"/>
      <c r="K212" s="193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137</v>
      </c>
      <c r="AU212" s="201" t="s">
        <v>88</v>
      </c>
      <c r="AV212" s="13" t="s">
        <v>86</v>
      </c>
      <c r="AW212" s="13" t="s">
        <v>38</v>
      </c>
      <c r="AX212" s="13" t="s">
        <v>78</v>
      </c>
      <c r="AY212" s="201" t="s">
        <v>125</v>
      </c>
    </row>
    <row r="213" spans="1:65" s="14" customFormat="1" ht="10.199999999999999">
      <c r="B213" s="202"/>
      <c r="C213" s="203"/>
      <c r="D213" s="187" t="s">
        <v>137</v>
      </c>
      <c r="E213" s="204" t="s">
        <v>40</v>
      </c>
      <c r="F213" s="205" t="s">
        <v>86</v>
      </c>
      <c r="G213" s="203"/>
      <c r="H213" s="206">
        <v>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137</v>
      </c>
      <c r="AU213" s="212" t="s">
        <v>88</v>
      </c>
      <c r="AV213" s="14" t="s">
        <v>88</v>
      </c>
      <c r="AW213" s="14" t="s">
        <v>38</v>
      </c>
      <c r="AX213" s="14" t="s">
        <v>86</v>
      </c>
      <c r="AY213" s="212" t="s">
        <v>125</v>
      </c>
    </row>
    <row r="214" spans="1:65" s="2" customFormat="1" ht="14.4" customHeight="1">
      <c r="A214" s="34"/>
      <c r="B214" s="35"/>
      <c r="C214" s="174" t="s">
        <v>306</v>
      </c>
      <c r="D214" s="174" t="s">
        <v>128</v>
      </c>
      <c r="E214" s="175" t="s">
        <v>629</v>
      </c>
      <c r="F214" s="176" t="s">
        <v>630</v>
      </c>
      <c r="G214" s="177" t="s">
        <v>175</v>
      </c>
      <c r="H214" s="178">
        <v>1</v>
      </c>
      <c r="I214" s="179"/>
      <c r="J214" s="180">
        <f>ROUND(I214*H214,2)</f>
        <v>0</v>
      </c>
      <c r="K214" s="176" t="s">
        <v>40</v>
      </c>
      <c r="L214" s="39"/>
      <c r="M214" s="181" t="s">
        <v>40</v>
      </c>
      <c r="N214" s="182" t="s">
        <v>51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5" t="s">
        <v>567</v>
      </c>
      <c r="AT214" s="185" t="s">
        <v>128</v>
      </c>
      <c r="AU214" s="185" t="s">
        <v>88</v>
      </c>
      <c r="AY214" s="17" t="s">
        <v>125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7" t="s">
        <v>133</v>
      </c>
      <c r="BK214" s="186">
        <f>ROUND(I214*H214,2)</f>
        <v>0</v>
      </c>
      <c r="BL214" s="17" t="s">
        <v>567</v>
      </c>
      <c r="BM214" s="185" t="s">
        <v>631</v>
      </c>
    </row>
    <row r="215" spans="1:65" s="2" customFormat="1" ht="10.199999999999999">
      <c r="A215" s="34"/>
      <c r="B215" s="35"/>
      <c r="C215" s="36"/>
      <c r="D215" s="187" t="s">
        <v>135</v>
      </c>
      <c r="E215" s="36"/>
      <c r="F215" s="188" t="s">
        <v>630</v>
      </c>
      <c r="G215" s="36"/>
      <c r="H215" s="36"/>
      <c r="I215" s="189"/>
      <c r="J215" s="36"/>
      <c r="K215" s="36"/>
      <c r="L215" s="39"/>
      <c r="M215" s="190"/>
      <c r="N215" s="191"/>
      <c r="O215" s="65"/>
      <c r="P215" s="65"/>
      <c r="Q215" s="65"/>
      <c r="R215" s="65"/>
      <c r="S215" s="65"/>
      <c r="T215" s="6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135</v>
      </c>
      <c r="AU215" s="17" t="s">
        <v>88</v>
      </c>
    </row>
    <row r="216" spans="1:65" s="13" customFormat="1" ht="10.199999999999999">
      <c r="B216" s="192"/>
      <c r="C216" s="193"/>
      <c r="D216" s="187" t="s">
        <v>137</v>
      </c>
      <c r="E216" s="194" t="s">
        <v>40</v>
      </c>
      <c r="F216" s="195" t="s">
        <v>632</v>
      </c>
      <c r="G216" s="193"/>
      <c r="H216" s="194" t="s">
        <v>40</v>
      </c>
      <c r="I216" s="196"/>
      <c r="J216" s="193"/>
      <c r="K216" s="193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137</v>
      </c>
      <c r="AU216" s="201" t="s">
        <v>88</v>
      </c>
      <c r="AV216" s="13" t="s">
        <v>86</v>
      </c>
      <c r="AW216" s="13" t="s">
        <v>38</v>
      </c>
      <c r="AX216" s="13" t="s">
        <v>78</v>
      </c>
      <c r="AY216" s="201" t="s">
        <v>125</v>
      </c>
    </row>
    <row r="217" spans="1:65" s="14" customFormat="1" ht="10.199999999999999">
      <c r="B217" s="202"/>
      <c r="C217" s="203"/>
      <c r="D217" s="187" t="s">
        <v>137</v>
      </c>
      <c r="E217" s="204" t="s">
        <v>40</v>
      </c>
      <c r="F217" s="205" t="s">
        <v>86</v>
      </c>
      <c r="G217" s="203"/>
      <c r="H217" s="206">
        <v>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137</v>
      </c>
      <c r="AU217" s="212" t="s">
        <v>88</v>
      </c>
      <c r="AV217" s="14" t="s">
        <v>88</v>
      </c>
      <c r="AW217" s="14" t="s">
        <v>38</v>
      </c>
      <c r="AX217" s="14" t="s">
        <v>86</v>
      </c>
      <c r="AY217" s="212" t="s">
        <v>125</v>
      </c>
    </row>
    <row r="218" spans="1:65" s="2" customFormat="1" ht="14.4" customHeight="1">
      <c r="A218" s="34"/>
      <c r="B218" s="35"/>
      <c r="C218" s="174" t="s">
        <v>315</v>
      </c>
      <c r="D218" s="174" t="s">
        <v>128</v>
      </c>
      <c r="E218" s="175" t="s">
        <v>633</v>
      </c>
      <c r="F218" s="176" t="s">
        <v>634</v>
      </c>
      <c r="G218" s="177" t="s">
        <v>175</v>
      </c>
      <c r="H218" s="178">
        <v>1</v>
      </c>
      <c r="I218" s="179"/>
      <c r="J218" s="180">
        <f>ROUND(I218*H218,2)</f>
        <v>0</v>
      </c>
      <c r="K218" s="176" t="s">
        <v>40</v>
      </c>
      <c r="L218" s="39"/>
      <c r="M218" s="181" t="s">
        <v>40</v>
      </c>
      <c r="N218" s="182" t="s">
        <v>51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5" t="s">
        <v>567</v>
      </c>
      <c r="AT218" s="185" t="s">
        <v>128</v>
      </c>
      <c r="AU218" s="185" t="s">
        <v>88</v>
      </c>
      <c r="AY218" s="17" t="s">
        <v>125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7" t="s">
        <v>133</v>
      </c>
      <c r="BK218" s="186">
        <f>ROUND(I218*H218,2)</f>
        <v>0</v>
      </c>
      <c r="BL218" s="17" t="s">
        <v>567</v>
      </c>
      <c r="BM218" s="185" t="s">
        <v>635</v>
      </c>
    </row>
    <row r="219" spans="1:65" s="2" customFormat="1" ht="10.199999999999999">
      <c r="A219" s="34"/>
      <c r="B219" s="35"/>
      <c r="C219" s="36"/>
      <c r="D219" s="187" t="s">
        <v>135</v>
      </c>
      <c r="E219" s="36"/>
      <c r="F219" s="188" t="s">
        <v>634</v>
      </c>
      <c r="G219" s="36"/>
      <c r="H219" s="36"/>
      <c r="I219" s="189"/>
      <c r="J219" s="36"/>
      <c r="K219" s="36"/>
      <c r="L219" s="39"/>
      <c r="M219" s="237"/>
      <c r="N219" s="238"/>
      <c r="O219" s="239"/>
      <c r="P219" s="239"/>
      <c r="Q219" s="239"/>
      <c r="R219" s="239"/>
      <c r="S219" s="239"/>
      <c r="T219" s="240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135</v>
      </c>
      <c r="AU219" s="17" t="s">
        <v>88</v>
      </c>
    </row>
    <row r="220" spans="1:65" s="2" customFormat="1" ht="6.9" customHeight="1">
      <c r="A220" s="34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39"/>
      <c r="M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</row>
  </sheetData>
  <sheetProtection algorithmName="SHA-512" hashValue="Ciuou4yk5S3J53DxvLD81YYfKRkyfpnaHuO8gjSbwBkMZllygL+xbrp8xXA6X9AN5e/1zEGxZH+J1QLvVYuAWA==" saltValue="7YOh+JQkS6tfx9J9UoKnaoVhqVrjqPShL9FM1oyjji5oTmx290BWGLe0c5Xn8DqenMtPhbmfd90VVC2D7FW+iA==" spinCount="100000" sheet="1" objects="1" scenarios="1" formatColumns="0" formatRows="0" autoFilter="0"/>
  <autoFilter ref="C84:K21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1. - SO 01 Protikorozní o...</vt:lpstr>
      <vt:lpstr>2. - SO 02 Protikorozní o...</vt:lpstr>
      <vt:lpstr>VON - Vedlejší a ostatní ...</vt:lpstr>
      <vt:lpstr>'1. - SO 01 Protikorozní o...'!Názvy_tisku</vt:lpstr>
      <vt:lpstr>'2. - SO 02 Protikorozní o...'!Názvy_tisku</vt:lpstr>
      <vt:lpstr>'Rekapitulace stavby'!Názvy_tisku</vt:lpstr>
      <vt:lpstr>'VON - Vedlejší a ostatní ...'!Názvy_tisku</vt:lpstr>
      <vt:lpstr>'1. - SO 01 Protikorozní o...'!Oblast_tisku</vt:lpstr>
      <vt:lpstr>'2. - SO 02 Protikorozní o...'!Oblast_tisku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2021-01-25T09:31:26Z</dcterms:created>
  <dcterms:modified xsi:type="dcterms:W3CDTF">2021-01-25T09:36:58Z</dcterms:modified>
</cp:coreProperties>
</file>